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55" windowWidth="20055" windowHeight="7755" tabRatio="947" activeTab="12"/>
  </bookViews>
  <sheets>
    <sheet name="งบทดลองหลังปิดบัญชี" sheetId="34" r:id="rId1"/>
    <sheet name="งบแสดงฐานะ" sheetId="1" r:id="rId2"/>
    <sheet name="1" sheetId="37" r:id="rId3"/>
    <sheet name="2" sheetId="2" r:id="rId4"/>
    <sheet name="3-4" sheetId="3" r:id="rId5"/>
    <sheet name="5" sheetId="4" r:id="rId6"/>
    <sheet name="6" sheetId="5" r:id="rId7"/>
    <sheet name="7-8" sheetId="6" r:id="rId8"/>
    <sheet name="9" sheetId="39" r:id="rId9"/>
    <sheet name="10" sheetId="8" r:id="rId10"/>
    <sheet name="11." sheetId="9" r:id="rId11"/>
    <sheet name="งบกลาง" sheetId="11" r:id="rId12"/>
    <sheet name="บริหาร" sheetId="13" r:id="rId13"/>
    <sheet name="รักษาสงบ" sheetId="14" r:id="rId14"/>
    <sheet name="ศึกษา" sheetId="15" r:id="rId15"/>
    <sheet name="สาธา" sheetId="16" r:id="rId16"/>
    <sheet name="สงเคราะห์" sheetId="17" r:id="rId17"/>
    <sheet name="เคหะชุมชน" sheetId="18" r:id="rId18"/>
    <sheet name="ความเข้มแข็ง" sheetId="19" r:id="rId19"/>
    <sheet name="ศาสนา" sheetId="20" r:id="rId20"/>
    <sheet name="อุตสาหกรรม" sheetId="21" r:id="rId21"/>
    <sheet name="รวมแผนงาน" sheetId="25" r:id="rId22"/>
    <sheet name="รวมแผนงาน(สะสม)" sheetId="26" r:id="rId23"/>
    <sheet name="งบแสดงผลจ่ายรวม" sheetId="30" r:id="rId24"/>
    <sheet name="Sheet1" sheetId="36" r:id="rId25"/>
  </sheets>
  <definedNames>
    <definedName name="_xlnm.Print_Titles" localSheetId="4">'3-4'!$1:$3</definedName>
    <definedName name="_xlnm.Print_Titles" localSheetId="5">'5'!$1:$3</definedName>
    <definedName name="_xlnm.Print_Titles" localSheetId="7">'7-8'!$1:$3</definedName>
    <definedName name="_xlnm.Print_Titles" localSheetId="1">งบแสดงฐานะ!$1:$4</definedName>
  </definedNames>
  <calcPr calcId="124519"/>
</workbook>
</file>

<file path=xl/calcChain.xml><?xml version="1.0" encoding="utf-8"?>
<calcChain xmlns="http://schemas.openxmlformats.org/spreadsheetml/2006/main">
  <c r="B38" i="2"/>
  <c r="F15" i="39" l="1"/>
  <c r="C15"/>
  <c r="E42" i="1"/>
  <c r="E12"/>
  <c r="D18" i="25" l="1"/>
  <c r="D20"/>
  <c r="G10"/>
  <c r="G30" i="5"/>
  <c r="D15" i="34" l="1"/>
  <c r="E14" i="8"/>
  <c r="E13"/>
  <c r="E46" i="1"/>
  <c r="D18" i="9"/>
  <c r="G7"/>
  <c r="C18" i="8" l="1"/>
  <c r="C19" s="1"/>
  <c r="D9"/>
  <c r="H16" i="6"/>
  <c r="H9"/>
  <c r="H8"/>
  <c r="H7"/>
  <c r="H6"/>
  <c r="E10" i="4"/>
  <c r="E20" i="3"/>
  <c r="E8"/>
  <c r="E7"/>
  <c r="E34" i="1"/>
  <c r="H10" i="6" l="1"/>
  <c r="D21" i="34"/>
  <c r="C21"/>
  <c r="D16"/>
  <c r="E21" l="1"/>
  <c r="A1" i="18" l="1"/>
  <c r="A1" i="17"/>
  <c r="A1" i="15"/>
  <c r="A1" i="14"/>
  <c r="A1" i="19" s="1"/>
  <c r="A1" i="20" s="1"/>
  <c r="A1" i="21" s="1"/>
  <c r="A1" i="16" l="1"/>
  <c r="B35" i="30"/>
  <c r="B8"/>
  <c r="B15" l="1"/>
  <c r="B7"/>
  <c r="N11" i="25"/>
  <c r="N19"/>
  <c r="N16"/>
  <c r="H10" i="13" l="1"/>
  <c r="E11" i="3" l="1"/>
  <c r="E10"/>
  <c r="E9"/>
  <c r="A1"/>
  <c r="E47" i="1"/>
  <c r="E36"/>
  <c r="E35"/>
  <c r="E16"/>
  <c r="E38" l="1"/>
  <c r="E43" s="1"/>
  <c r="E48"/>
  <c r="E12" i="3"/>
  <c r="E17" i="1"/>
  <c r="L21" i="30"/>
  <c r="H20"/>
  <c r="E15"/>
  <c r="C6"/>
  <c r="B22"/>
  <c r="B21"/>
  <c r="B18"/>
  <c r="B16"/>
  <c r="B13"/>
  <c r="B11"/>
  <c r="P20" i="26"/>
  <c r="O21"/>
  <c r="P18"/>
  <c r="P17"/>
  <c r="P16"/>
  <c r="P15"/>
  <c r="P14"/>
  <c r="P13"/>
  <c r="P12"/>
  <c r="P11"/>
  <c r="P10"/>
  <c r="P9"/>
  <c r="P8"/>
  <c r="P7"/>
  <c r="N21"/>
  <c r="M21"/>
  <c r="L21"/>
  <c r="K21"/>
  <c r="J21"/>
  <c r="I21"/>
  <c r="H21"/>
  <c r="G21"/>
  <c r="F21"/>
  <c r="E21"/>
  <c r="P6"/>
  <c r="K18" i="25"/>
  <c r="K8"/>
  <c r="J14"/>
  <c r="I15"/>
  <c r="H18"/>
  <c r="F17"/>
  <c r="E13"/>
  <c r="E18"/>
  <c r="E15" i="11"/>
  <c r="D15"/>
  <c r="E17" i="13"/>
  <c r="D17"/>
  <c r="H16"/>
  <c r="D21" i="30" s="1"/>
  <c r="F17" i="13"/>
  <c r="G17"/>
  <c r="E19" i="14"/>
  <c r="F19"/>
  <c r="G19"/>
  <c r="D19"/>
  <c r="E19" i="15"/>
  <c r="F19"/>
  <c r="G19"/>
  <c r="H19"/>
  <c r="D19"/>
  <c r="E20" i="16"/>
  <c r="F20"/>
  <c r="G20"/>
  <c r="H20"/>
  <c r="D20"/>
  <c r="E19" i="17"/>
  <c r="F19"/>
  <c r="D19"/>
  <c r="E19" i="18"/>
  <c r="F19"/>
  <c r="G19"/>
  <c r="H19"/>
  <c r="I19"/>
  <c r="D19"/>
  <c r="E20" i="19"/>
  <c r="F20"/>
  <c r="D20"/>
  <c r="D21" i="21"/>
  <c r="E20" i="20"/>
  <c r="F20"/>
  <c r="G20"/>
  <c r="H20"/>
  <c r="D20"/>
  <c r="E21" i="21"/>
  <c r="F21"/>
  <c r="G20"/>
  <c r="G19"/>
  <c r="G18"/>
  <c r="L18" i="25" s="1"/>
  <c r="G17" i="21"/>
  <c r="L17" i="25" s="1"/>
  <c r="G15" i="21"/>
  <c r="G14"/>
  <c r="G13"/>
  <c r="L14" i="30" s="1"/>
  <c r="G12" i="21"/>
  <c r="L12" i="25" s="1"/>
  <c r="G11" i="21"/>
  <c r="G10"/>
  <c r="G9"/>
  <c r="L9" i="30" s="1"/>
  <c r="G8" i="21"/>
  <c r="L8" i="30" s="1"/>
  <c r="G7" i="21"/>
  <c r="L7" i="30" s="1"/>
  <c r="I8" i="20"/>
  <c r="K7" i="25" s="1"/>
  <c r="I9" i="20"/>
  <c r="K9" i="30" s="1"/>
  <c r="I10" i="20"/>
  <c r="K10" i="30" s="1"/>
  <c r="I11" i="20"/>
  <c r="K10" i="25" s="1"/>
  <c r="I12" i="20"/>
  <c r="K13" i="30" s="1"/>
  <c r="I13" i="20"/>
  <c r="K13" i="25" s="1"/>
  <c r="I14" i="20"/>
  <c r="K15" i="30" s="1"/>
  <c r="I15" i="20"/>
  <c r="I16"/>
  <c r="I17"/>
  <c r="I18"/>
  <c r="I19"/>
  <c r="I7"/>
  <c r="G8" i="19"/>
  <c r="G9"/>
  <c r="G10"/>
  <c r="G11"/>
  <c r="G12"/>
  <c r="J13" i="30" s="1"/>
  <c r="G13" i="19"/>
  <c r="G14"/>
  <c r="J15" i="30" s="1"/>
  <c r="G15" i="19"/>
  <c r="G16"/>
  <c r="J18" i="30" s="1"/>
  <c r="G17" i="19"/>
  <c r="G18"/>
  <c r="G19"/>
  <c r="G7"/>
  <c r="J7" i="18"/>
  <c r="I7" i="25" s="1"/>
  <c r="J8" i="18"/>
  <c r="J9"/>
  <c r="J10"/>
  <c r="I10" i="25" s="1"/>
  <c r="J11" i="18"/>
  <c r="J12"/>
  <c r="J13"/>
  <c r="J14"/>
  <c r="J15"/>
  <c r="I18" i="30" s="1"/>
  <c r="J16" i="18"/>
  <c r="I19" i="30" s="1"/>
  <c r="J17" i="18"/>
  <c r="J18"/>
  <c r="I21" i="30" s="1"/>
  <c r="J6" i="18"/>
  <c r="I6" i="25" s="1"/>
  <c r="I16" i="15"/>
  <c r="F19" i="30" s="1"/>
  <c r="G7" i="17"/>
  <c r="G8"/>
  <c r="H9" i="30" s="1"/>
  <c r="G9" i="17"/>
  <c r="G10"/>
  <c r="G11"/>
  <c r="G12"/>
  <c r="H14" i="30" s="1"/>
  <c r="G13" i="17"/>
  <c r="G14"/>
  <c r="G15"/>
  <c r="G16"/>
  <c r="G17"/>
  <c r="G18"/>
  <c r="I19" i="16"/>
  <c r="I7"/>
  <c r="G8" i="30" s="1"/>
  <c r="I8" i="16"/>
  <c r="G8" i="25" s="1"/>
  <c r="I9" i="16"/>
  <c r="I10"/>
  <c r="G11" i="30" s="1"/>
  <c r="I12" i="16"/>
  <c r="G13" i="30" s="1"/>
  <c r="I13" i="16"/>
  <c r="I14"/>
  <c r="I15"/>
  <c r="G16" i="30" s="1"/>
  <c r="I16" i="16"/>
  <c r="I17"/>
  <c r="I18"/>
  <c r="H7" i="14"/>
  <c r="H8"/>
  <c r="E8" i="25" s="1"/>
  <c r="H9" i="14"/>
  <c r="H10"/>
  <c r="H11"/>
  <c r="H12"/>
  <c r="H13"/>
  <c r="H14"/>
  <c r="H15"/>
  <c r="H16"/>
  <c r="H17"/>
  <c r="H18"/>
  <c r="H7" i="13"/>
  <c r="D8" i="30" s="1"/>
  <c r="H8" i="13"/>
  <c r="H9"/>
  <c r="D9" i="25" s="1"/>
  <c r="H11" i="13"/>
  <c r="D12" i="25" s="1"/>
  <c r="H12" i="13"/>
  <c r="H13"/>
  <c r="H14"/>
  <c r="H15"/>
  <c r="G6" i="17"/>
  <c r="I6" i="16"/>
  <c r="I7" i="15"/>
  <c r="I8"/>
  <c r="F8" i="25" s="1"/>
  <c r="I9" i="15"/>
  <c r="F10" i="30" s="1"/>
  <c r="I10" i="15"/>
  <c r="I11"/>
  <c r="F12" i="25" s="1"/>
  <c r="I12" i="15"/>
  <c r="I13"/>
  <c r="I14"/>
  <c r="I15"/>
  <c r="I17"/>
  <c r="I18"/>
  <c r="I6"/>
  <c r="H6" i="14"/>
  <c r="H6" i="13"/>
  <c r="F6" i="11"/>
  <c r="F7"/>
  <c r="F8"/>
  <c r="F9"/>
  <c r="F10"/>
  <c r="F11"/>
  <c r="F12"/>
  <c r="F13"/>
  <c r="F14"/>
  <c r="F5"/>
  <c r="M22" i="30" s="1"/>
  <c r="H18" i="9"/>
  <c r="E18"/>
  <c r="F18"/>
  <c r="G18"/>
  <c r="D38" i="2"/>
  <c r="L7" i="25" l="1"/>
  <c r="K14" i="30"/>
  <c r="H13" i="25"/>
  <c r="H8"/>
  <c r="F7"/>
  <c r="I19" i="15"/>
  <c r="B24" i="30"/>
  <c r="D7"/>
  <c r="H17" i="13"/>
  <c r="L8" i="25"/>
  <c r="L13"/>
  <c r="G7"/>
  <c r="I20"/>
  <c r="G12"/>
  <c r="I7" i="30"/>
  <c r="H6" i="25"/>
  <c r="E49" i="1"/>
  <c r="G49" s="1"/>
  <c r="C22" i="30"/>
  <c r="F16"/>
  <c r="F15" i="25"/>
  <c r="G7" i="30"/>
  <c r="I20" i="16"/>
  <c r="D18" i="30"/>
  <c r="E18"/>
  <c r="E17" i="25"/>
  <c r="E13" i="30"/>
  <c r="E12" i="25"/>
  <c r="H18" i="30"/>
  <c r="H8"/>
  <c r="I14" i="25"/>
  <c r="I10" i="30"/>
  <c r="I9" i="25"/>
  <c r="J16" i="30"/>
  <c r="I20" i="20"/>
  <c r="K7" i="30"/>
  <c r="L9" i="25"/>
  <c r="L10" i="30"/>
  <c r="L20"/>
  <c r="J19" i="18"/>
  <c r="K17" i="25"/>
  <c r="I15" i="30"/>
  <c r="F21"/>
  <c r="F20" i="25"/>
  <c r="F9"/>
  <c r="E10" i="30"/>
  <c r="G18" i="25"/>
  <c r="H15" i="30"/>
  <c r="H14" i="25"/>
  <c r="H9"/>
  <c r="I13" i="30"/>
  <c r="J19"/>
  <c r="J18" i="25"/>
  <c r="E7" i="30"/>
  <c r="E6" i="25"/>
  <c r="H19" i="14"/>
  <c r="F18" i="30"/>
  <c r="F13"/>
  <c r="F8"/>
  <c r="D19"/>
  <c r="D9"/>
  <c r="E14"/>
  <c r="G18"/>
  <c r="G20" i="19"/>
  <c r="D8" i="25"/>
  <c r="E14"/>
  <c r="F18"/>
  <c r="G17"/>
  <c r="I17"/>
  <c r="J15"/>
  <c r="K6"/>
  <c r="H7" i="30"/>
  <c r="E19"/>
  <c r="F14"/>
  <c r="G9"/>
  <c r="K8"/>
  <c r="F11"/>
  <c r="F10" i="25"/>
  <c r="D13" i="30"/>
  <c r="H13"/>
  <c r="L14" i="25"/>
  <c r="D7"/>
  <c r="H12"/>
  <c r="D16" i="30"/>
  <c r="D15" i="25"/>
  <c r="D11" i="30"/>
  <c r="D10" i="25"/>
  <c r="E21" i="30"/>
  <c r="E20" i="25"/>
  <c r="E16" i="30"/>
  <c r="E15" i="25"/>
  <c r="E11" i="30"/>
  <c r="E10" i="25"/>
  <c r="G20" i="30"/>
  <c r="G14" i="25"/>
  <c r="G10" i="30"/>
  <c r="G9" i="25"/>
  <c r="H21" i="30"/>
  <c r="H20" i="25"/>
  <c r="H16" i="30"/>
  <c r="H15" i="25"/>
  <c r="H11" i="30"/>
  <c r="H10" i="25"/>
  <c r="I18"/>
  <c r="I13"/>
  <c r="I14" i="30"/>
  <c r="I8" i="25"/>
  <c r="J20" i="30"/>
  <c r="J10"/>
  <c r="K21"/>
  <c r="K16"/>
  <c r="K15" i="25"/>
  <c r="K11" i="30"/>
  <c r="L10" i="25"/>
  <c r="L16" i="30"/>
  <c r="L15" i="25"/>
  <c r="L20"/>
  <c r="F15" i="11"/>
  <c r="E9" i="25"/>
  <c r="F13"/>
  <c r="G6"/>
  <c r="I12"/>
  <c r="J10"/>
  <c r="E9" i="30"/>
  <c r="G19"/>
  <c r="I9"/>
  <c r="K18"/>
  <c r="L15"/>
  <c r="F7"/>
  <c r="F6" i="25"/>
  <c r="E8" i="30"/>
  <c r="E7" i="25"/>
  <c r="G21" i="30"/>
  <c r="I20"/>
  <c r="G19" i="17"/>
  <c r="D17" i="25"/>
  <c r="G15"/>
  <c r="J11" i="30"/>
  <c r="M23"/>
  <c r="C23" s="1"/>
  <c r="F15"/>
  <c r="F14" i="25"/>
  <c r="F9" i="30"/>
  <c r="D15"/>
  <c r="D14" i="25"/>
  <c r="E20" i="30"/>
  <c r="G13" i="25"/>
  <c r="G14" i="30"/>
  <c r="I8"/>
  <c r="J14"/>
  <c r="J13" i="25"/>
  <c r="G21" i="21"/>
  <c r="D6" i="25"/>
  <c r="H17"/>
  <c r="H7"/>
  <c r="J9"/>
  <c r="K12"/>
  <c r="L6"/>
  <c r="M22"/>
  <c r="N22" s="1"/>
  <c r="C35" i="30"/>
  <c r="D10"/>
  <c r="F20"/>
  <c r="G15"/>
  <c r="H10"/>
  <c r="J21"/>
  <c r="L11"/>
  <c r="J9"/>
  <c r="K20"/>
  <c r="L13"/>
  <c r="L18"/>
  <c r="J8" i="25"/>
  <c r="H19" i="30"/>
  <c r="I16"/>
  <c r="I11"/>
  <c r="J7"/>
  <c r="J8"/>
  <c r="L19"/>
  <c r="J6" i="25"/>
  <c r="J17"/>
  <c r="J12"/>
  <c r="J7"/>
  <c r="K14"/>
  <c r="K9"/>
  <c r="K19" i="30"/>
  <c r="D21" i="26"/>
  <c r="P19"/>
  <c r="P21" s="1"/>
  <c r="C11" i="30" l="1"/>
  <c r="C20"/>
  <c r="C7"/>
  <c r="N15" i="25"/>
  <c r="N8"/>
  <c r="N13"/>
  <c r="N18"/>
  <c r="L23"/>
  <c r="C15" i="30"/>
  <c r="L24"/>
  <c r="J24"/>
  <c r="I23" i="25"/>
  <c r="H23"/>
  <c r="C21" i="30"/>
  <c r="N10" i="25"/>
  <c r="I24" i="30"/>
  <c r="N12" i="25"/>
  <c r="N9"/>
  <c r="N20"/>
  <c r="D24" i="30"/>
  <c r="N14" i="25"/>
  <c r="E24" i="30"/>
  <c r="N6" i="25"/>
  <c r="D23"/>
  <c r="F23"/>
  <c r="G23"/>
  <c r="H24" i="30"/>
  <c r="C19"/>
  <c r="M24"/>
  <c r="C9"/>
  <c r="C14"/>
  <c r="J23" i="25"/>
  <c r="C8" i="30"/>
  <c r="F24"/>
  <c r="M23" i="25"/>
  <c r="E23"/>
  <c r="K24" i="30"/>
  <c r="C10"/>
  <c r="N17" i="25"/>
  <c r="C16" i="30"/>
  <c r="N7" i="25"/>
  <c r="K23"/>
  <c r="C13" i="30"/>
  <c r="C18"/>
  <c r="G24"/>
  <c r="N23" i="25" l="1"/>
  <c r="C24" i="30"/>
  <c r="C36" s="1"/>
</calcChain>
</file>

<file path=xl/sharedStrings.xml><?xml version="1.0" encoding="utf-8"?>
<sst xmlns="http://schemas.openxmlformats.org/spreadsheetml/2006/main" count="1021" uniqueCount="383">
  <si>
    <t>งบแสดงฐานะการเงิน</t>
  </si>
  <si>
    <t>หมายเหตุ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</si>
  <si>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</si>
  <si>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</si>
  <si>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</si>
  <si>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</si>
  <si>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เงินฝาก ก.ส.ท.</t>
  </si>
  <si>
    <t>รายได้จากรัฐบาลค้างรับ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</si>
  <si>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</si>
  <si>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</si>
  <si>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</si>
  <si>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</si>
  <si>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</si>
  <si>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</si>
  <si>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</si>
  <si>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</si>
  <si>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</si>
  <si>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</si>
  <si>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</si>
  <si>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</si>
  <si>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รวมหนี้สิ้น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</si>
  <si>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</si>
  <si>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</si>
  <si>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</si>
  <si>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</si>
  <si>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</si>
  <si>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</si>
  <si>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</si>
  <si>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</si>
  <si>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</si>
  <si>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</si>
  <si>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ก.อสังหาริมทรัพย์</t>
  </si>
  <si>
    <t>ข.สังหาริมทรัพย์</t>
  </si>
  <si>
    <t>รวม</t>
  </si>
  <si>
    <t>ทรัพย์สินที่แสดงตามงบทรัพย์สินเป็นกรรมสิทธิ์ขององค์กรปกครองส่วนท้องถิ่นและองค์กรปกครองส่วนท้องถิ่นใช้ประโยชน์โดยตรง</t>
  </si>
  <si>
    <t>รวมทั้งทรัพย์สินที่ให้ยืมให้เช่า ยกเว้นทรัพย์สินที่จัดไว้เพื่อเป็นการให้บริการสาธารณะ เช่น ถนน สะพาน ลานกีฬา เป็นต้น</t>
  </si>
  <si>
    <t>หมายเหตุ 3 เงินสดและเงินฝากธนาคาร</t>
  </si>
  <si>
    <t>เงินสด</t>
  </si>
  <si>
    <t>เงินฝากธนาคาร</t>
  </si>
  <si>
    <t>หมายเหตุ 4 รายได้จากรัฐบาลค้างรับ</t>
  </si>
  <si>
    <t>แหล่งเงิน</t>
  </si>
  <si>
    <t>แผนงาน</t>
  </si>
  <si>
    <t>งาน</t>
  </si>
  <si>
    <t>ประเภท</t>
  </si>
  <si>
    <t>โครงการ</t>
  </si>
  <si>
    <t>หมวด</t>
  </si>
  <si>
    <t>งบประมาณ</t>
  </si>
  <si>
    <t>บริหารงานทั่วไป</t>
  </si>
  <si>
    <t>เงินประกันสัญญา</t>
  </si>
  <si>
    <t>รายรับจริงสูงกว่ารายจ่ายจริง</t>
  </si>
  <si>
    <t>หัก 25% ของรายรับจริงสูงกว่ารายจ่ายจริง</t>
  </si>
  <si>
    <t>(เงินทุนสำรองเงินสะสม)</t>
  </si>
  <si>
    <t>บวก</t>
  </si>
  <si>
    <t>หัก</t>
  </si>
  <si>
    <t>จ่ายขาดเงินสะสม</t>
  </si>
  <si>
    <t>จำนวนเงินที่ได้รับ</t>
  </si>
  <si>
    <t>อนุมัติ</t>
  </si>
  <si>
    <t>ก่อหนี้ผูกพัน</t>
  </si>
  <si>
    <t>เบิกจ่ายแล้ว</t>
  </si>
  <si>
    <t>คงเหลือ</t>
  </si>
  <si>
    <t>ยังไม่ก่อหนี้</t>
  </si>
  <si>
    <t>รายงานรายจ่ายในการดำเนินงานที่จ่ายจากเงินรายรับตามแผนงาน งบกลาง</t>
  </si>
  <si>
    <t>ตั้งแต่วันที่ 1 ตุลาคม 2557 ถึง  วันที่ 30 กันยายน 2558</t>
  </si>
  <si>
    <t>งบ</t>
  </si>
  <si>
    <t>ประมาณการ</t>
  </si>
  <si>
    <t>งบกลาง</t>
  </si>
  <si>
    <t>หมายเหตุ ระบุเงินงบประมาณหรือเงินอุดหนุนระบุวัตถุประสงค์/เฉพาะกิจ</t>
  </si>
  <si>
    <t>งานบริหารทั่วไป</t>
  </si>
  <si>
    <t>งานบริหารงานคลัง</t>
  </si>
  <si>
    <t>งบบุคลากร</t>
  </si>
  <si>
    <t>งบดำเนินงาน</t>
  </si>
  <si>
    <t>งบลงทุน</t>
  </si>
  <si>
    <t>งบรายจ่ายอื่น</t>
  </si>
  <si>
    <t>งบเงินอุดหุน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</si>
  <si>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</si>
  <si>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</si>
  <si>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</si>
  <si>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</si>
  <si>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</si>
  <si>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</si>
  <si>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</si>
  <si>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</si>
  <si>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</si>
  <si>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</si>
  <si>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รายงานรายจ่ายในการดำเนินงานที่จ่ายจากเงินรายรับตามแผนงาน บริหารงานทั่วไป</t>
  </si>
  <si>
    <t>เงินอุดหนุนระบุวัตถุประสงค์</t>
  </si>
  <si>
    <t>รายงานรายจ่ายในการดำเนินงานที่จ่ายจากเงินรายรับตามแผนงาน การรักษาความสงบภายใน</t>
  </si>
  <si>
    <t>งานบริหารทั่วไปเกี่ยวกับ</t>
  </si>
  <si>
    <t>การรัษาความสงบภายใน</t>
  </si>
  <si>
    <t>งานเทศกิจ</t>
  </si>
  <si>
    <t>งานป้องกันภัยฝ่าย</t>
  </si>
  <si>
    <t>พลเรือนและระงับอคคีภัย</t>
  </si>
  <si>
    <t>รายงานรายจ่ายในการดำเนินงานที่จ่ายจากเงินรายรับตามแผนงาน การศึกษา</t>
  </si>
  <si>
    <t>งานระดับก่อนวัยเรียน</t>
  </si>
  <si>
    <t>และประถมศึกษา</t>
  </si>
  <si>
    <t>กำหนดระดับ</t>
  </si>
  <si>
    <t>งานศึกษาไม่</t>
  </si>
  <si>
    <t>มัธยมศึกษา</t>
  </si>
  <si>
    <t>งานระดับ</t>
  </si>
  <si>
    <t>เกี่ยวกับการศึกษา</t>
  </si>
  <si>
    <t>รายงานรายจ่ายในการดำเนินงานที่จ่ายจากเงินรายรับตามแผนงาน สาธารณสุข</t>
  </si>
  <si>
    <t>เกี่ยวกับสาธารณสุข</t>
  </si>
  <si>
    <t>งานบริการสาธารณสุข</t>
  </si>
  <si>
    <t>และงานสาธารณสุขอื่น</t>
  </si>
  <si>
    <t>งานศูนย์บริการ</t>
  </si>
  <si>
    <t>สาธารณสุข</t>
  </si>
  <si>
    <t>รายงานรายจ่ายในการดำเนินงานที่จ่ายจากเงินรายรับตามแผนงาน สังคมสงเคราะห์</t>
  </si>
  <si>
    <t>สังคมสงเคราะห์</t>
  </si>
  <si>
    <t>งานสวัสดิการสังคม</t>
  </si>
  <si>
    <t>และสังคมสงเคราะห์</t>
  </si>
  <si>
    <t>และวิชาการ</t>
  </si>
  <si>
    <t>งานวางแผนสถิติ</t>
  </si>
  <si>
    <t>โรงพยาบาล</t>
  </si>
  <si>
    <t>รายงานรายจ่ายในการดำเนินงานที่จ่ายจากเงินรายรับตามแผนงาน เคหะและชุมชน</t>
  </si>
  <si>
    <t>เคหะและชุมชน</t>
  </si>
  <si>
    <t>งานไฟฟ้าถนน</t>
  </si>
  <si>
    <t>งานสวน</t>
  </si>
  <si>
    <t>สาธารณะ</t>
  </si>
  <si>
    <t>งานกำจัดขยะมูลฝอย</t>
  </si>
  <si>
    <t>และสิ่งปฏิกูล</t>
  </si>
  <si>
    <t>น้ำเสีย</t>
  </si>
  <si>
    <t>งานบำบัด</t>
  </si>
  <si>
    <t>การสร้างความเข้มแข็ง</t>
  </si>
  <si>
    <t>ของชุมชน</t>
  </si>
  <si>
    <t>รายงานรายจ่ายในการดำเนินงานที่จ่ายจากเงินรายรับตามแผนงาน สร้างความเข้มแข็งของชุมชน</t>
  </si>
  <si>
    <t>งานส่งเสริมและ</t>
  </si>
  <si>
    <t>สนับสนุนความ</t>
  </si>
  <si>
    <t>เข้มแข็งชุมชน</t>
  </si>
  <si>
    <t>รายงานรายจ่ายในการดำเนินงานที่จ่ายจากเงินรายรับตามแผนงาน การศาสนาวัฒนธรรมและนันทนาการ</t>
  </si>
  <si>
    <t>งานบริหารทั่วไปเกี่ยว</t>
  </si>
  <si>
    <t>กับศาสนาวัฒนธรรม</t>
  </si>
  <si>
    <t>และนันทนาการ</t>
  </si>
  <si>
    <t>นันนาการ</t>
  </si>
  <si>
    <t>งานกีฬา</t>
  </si>
  <si>
    <t>และ</t>
  </si>
  <si>
    <t>งานศาสนา</t>
  </si>
  <si>
    <t>วัฒนธรรมท้องถิ่น</t>
  </si>
  <si>
    <t>การท่องเที่ยว</t>
  </si>
  <si>
    <t>วางแผนและส่งเสริม</t>
  </si>
  <si>
    <t>งานวิชาการ</t>
  </si>
  <si>
    <t>รายงานรายจ่ายในการดำเนินงานที่จ่ายจากเงินรายรับตามแผนงาน อุตสาหกรรมและการโยธา</t>
  </si>
  <si>
    <t>อุตสาหกรรมและ</t>
  </si>
  <si>
    <t>การโยธา</t>
  </si>
  <si>
    <t>งานก่อสร้าง</t>
  </si>
  <si>
    <t>โครงสร้าง</t>
  </si>
  <si>
    <t>พื้นฐาน</t>
  </si>
  <si>
    <t>รายงานรายจ่ายในการดำเนินงานที่จ่ายจากเงินรายรับตามแผนงานรวม</t>
  </si>
  <si>
    <t>บริหารงาน</t>
  </si>
  <si>
    <t>ทั่วไป</t>
  </si>
  <si>
    <t>การรักษาความ</t>
  </si>
  <si>
    <t>สงบภายใน</t>
  </si>
  <si>
    <t>การศึกษา</t>
  </si>
  <si>
    <t>สังคม</t>
  </si>
  <si>
    <t>สงเคราะห์</t>
  </si>
  <si>
    <t>และชุมชน</t>
  </si>
  <si>
    <t>เคหะ</t>
  </si>
  <si>
    <t>สร้างความเข้ม</t>
  </si>
  <si>
    <t>แข็งของชุมชน</t>
  </si>
  <si>
    <t>การศาสนาวัฒนธรรม</t>
  </si>
  <si>
    <t>อุตสาหกรรม</t>
  </si>
  <si>
    <t>และการโยธา</t>
  </si>
  <si>
    <t>การเกษตร</t>
  </si>
  <si>
    <t>การพาณิชย์</t>
  </si>
  <si>
    <t>รายงานรายจ่ายในการดำเนินงานที่จ่ายจากเงินสะสม</t>
  </si>
  <si>
    <t>งบแสดงผลการดำเนินงานจ่ายจากเงินรายรับ</t>
  </si>
  <si>
    <t>รายการ</t>
  </si>
  <si>
    <t>รวมรายจ่าย</t>
  </si>
  <si>
    <t>รายจ่าย</t>
  </si>
  <si>
    <t>รายรับ</t>
  </si>
  <si>
    <t>หมวดภาษีอากร</t>
  </si>
  <si>
    <t>หมวดค่าธรรมเนียมและใบอนุญาต</t>
  </si>
  <si>
    <t>หมวดรายได่จากสาธารณูปโภคและการพาณิชย์</t>
  </si>
  <si>
    <t>หมวดรายได้เบ็ดเตล็ด</t>
  </si>
  <si>
    <t>หมวดรายได้จากทุน</t>
  </si>
  <si>
    <t>หมวดภาษีจัดสรร</t>
  </si>
  <si>
    <t>หมวดเงินอุดหนุนทั่วไป</t>
  </si>
  <si>
    <t>หมวดเงินอุดหนุนระบุวัตถุประสงค์/เฉพาะกิจ</t>
  </si>
  <si>
    <t>รวมรายรับ</t>
  </si>
  <si>
    <t>เงินเดือน (ฝ่ายประจำ)(อุดหนุนระบุวัตถุประสงค์)</t>
  </si>
  <si>
    <t>ค่าวัสดุ(อุดหนุนระบุวัตถุประสงค์)</t>
  </si>
  <si>
    <t>ค่าที่ดินและสิ่งก่อสร้าง(อุดหนุนระบุวัตถุประสงค์)</t>
  </si>
  <si>
    <t>งบกลาง(อุดหนุนระบุวัตถุประสงค์)</t>
  </si>
  <si>
    <t>รวมรายรับสูงกว่าหรือ(ต่ำกว่า)รายจ่าย</t>
  </si>
  <si>
    <t>รหัสบัญชี</t>
  </si>
  <si>
    <t>เดบิต</t>
  </si>
  <si>
    <t>เครดิต</t>
  </si>
  <si>
    <t>เทศบาลตำบลภูวง</t>
  </si>
  <si>
    <t>เงินฝากธนาคาร กรุงไทย - ประเภทออมทรัพย์   (436-1-10130-2)</t>
  </si>
  <si>
    <t>เงินฝากธนาคารกรุงไทย - ประเภทประจำ    (436-2-03083-2)</t>
  </si>
  <si>
    <t>เงินฝากธนาคารออมสิน - ประเภทประจำ  (361-1-6000-100-0)</t>
  </si>
  <si>
    <t>เงินฝาก ธกส. - ประเภทออมทรัพย์ (020046006458)</t>
  </si>
  <si>
    <t>เงินฝาก ธกส. - ประเภทประจำ (310000652100)</t>
  </si>
  <si>
    <t>เงินฝากกองทุนส่งเสริมกิจการเทศบาล  (ก.ส.ท.)</t>
  </si>
  <si>
    <t>ลูกหนี้เงินสะสม</t>
  </si>
  <si>
    <t>เจ้าหนี้เงินสะสม</t>
  </si>
  <si>
    <t xml:space="preserve"> </t>
  </si>
  <si>
    <t xml:space="preserve">            (นายประยูร  จันปุ่ม)</t>
  </si>
  <si>
    <t xml:space="preserve">   นายกเทศมนตรีตำบลภูวง</t>
  </si>
  <si>
    <t xml:space="preserve">           ผู้อำนวยการกองคลัง                      </t>
  </si>
  <si>
    <t>เงินฝากธนาคารกรุงไทย - ประเภทประจำ     เลขที่ 436-2-03083-2</t>
  </si>
  <si>
    <t>เงินฝากธนาคารกรุงไทย - ประเภทออมทรัพย์ เลขที่ 436-1-10130-2</t>
  </si>
  <si>
    <t>เงินฝากธนาคารออมสิน - ประเภทประจำ     เลขที่ 361-1-6000-100-0</t>
  </si>
  <si>
    <t>เงินฝากธนาคาร ธกส.   - ประเภทออมทรัพย์ เลขที่ 020046006458</t>
  </si>
  <si>
    <t>เงินฝากธนาคาร ธกส.   - ประเภทประจำ     เลขที่ 310000652100</t>
  </si>
  <si>
    <t>บริหารงานคลัง</t>
  </si>
  <si>
    <t>ค่าประโยชน์ตอบแทนอื่นเป็นกรณีพิเศษ</t>
  </si>
  <si>
    <t>รักษาความสงบภายใน</t>
  </si>
  <si>
    <t>บริหารทั่วไปเกี่ยวกับการศึกษา</t>
  </si>
  <si>
    <t>บริหารทั่วไปเกี่ยวกับรักษาความสงบภายใน</t>
  </si>
  <si>
    <t>บริหารทั่วไปเกี่ยวกับสังคมสงเคราะห์</t>
  </si>
  <si>
    <t>อุตสาหกรรมและการโยธา</t>
  </si>
  <si>
    <t>โครงสร้างพื้นฐาน</t>
  </si>
  <si>
    <t>ค่าสิ่งสาธารณูปโภค</t>
  </si>
  <si>
    <t>เงินภาษีหัก ณ ที่จ่าย</t>
  </si>
  <si>
    <t>เงินสะสม 1 ตุลาคม 2558</t>
  </si>
  <si>
    <t>รับจริงสูงกว่ารายจ่ายจริงหลังหลักเงินทุนสำรองเงินสะสม</t>
  </si>
  <si>
    <t>1. เงินฝาก กสท.</t>
  </si>
  <si>
    <t>2.เงินสะสมที่สามารถนำไปใช้ได้</t>
  </si>
  <si>
    <t>เงินอุดหนุนเฉพาะกิจ</t>
  </si>
  <si>
    <t>ค่าที่ดินและสิ่งก่อสร้าง(อุดหนุนเฉพาะกิจ)</t>
  </si>
  <si>
    <t>ค่าครุภัณฑ์(อุดหนุนเฉพาะกิจ)</t>
  </si>
  <si>
    <t>ค่าใช้สอย(อุดหนุนระบุวัตถุประสงค์</t>
  </si>
  <si>
    <t>หมวดรายได้จากทรัพย์สิน</t>
  </si>
  <si>
    <t xml:space="preserve">         (นายเดวิท  แจ่มจิตต์)</t>
  </si>
  <si>
    <t>ผู้อำนวยการกองคลัง</t>
  </si>
  <si>
    <t>(นายสิรเศรษฐ์  เวียงเพิ่ม)</t>
  </si>
  <si>
    <t>ตำแหน่ง ปลัดเทศบาลตำบลภูวง</t>
  </si>
  <si>
    <t xml:space="preserve">         (นายสิรเศรษฐ์  เวียงเพิ่ม)</t>
  </si>
  <si>
    <t xml:space="preserve">     ตำแหน่ง ปลัดเทศบาลตำบลภูวง</t>
  </si>
  <si>
    <t>ตำแหน่ง นายกเทศมนตรีตำบลภูวง</t>
  </si>
  <si>
    <t xml:space="preserve">                       (นายประยูร  จันปุ่ม)</t>
  </si>
  <si>
    <t xml:space="preserve">                             (นายเดวิท  แจ่มจิตต์)</t>
  </si>
  <si>
    <t xml:space="preserve">             ตำแหน่ง นักวิชาการพัสดุรักษาราชการแทน</t>
  </si>
  <si>
    <t xml:space="preserve">        (นายประยูร  จันปุ่ม)</t>
  </si>
  <si>
    <t>โครงการก่อสร้างถนนคอนกรีตเสริมเหล็ก(สายเศรษฐกิจเลียบภูผากูด) ม.2</t>
  </si>
  <si>
    <t>โครงการก่อสร้างถนนคอนกรีตเสริมเหล็ก(สายเศรษฐกิจเลียบภูผาขาม) ม.5</t>
  </si>
  <si>
    <t>หมายเหตุประกอบงบแสดงฐานะการเงิน</t>
  </si>
  <si>
    <t>หมายเหตุ 5 ลูกหนี้เงินสะสม</t>
  </si>
  <si>
    <t>หมายเหตุ 6  รายจ่ายค้างจ่าย</t>
  </si>
  <si>
    <t>1. อาคาร</t>
  </si>
  <si>
    <t>2. โรงจอดรถ</t>
  </si>
  <si>
    <t>3. รั้ว อบต.</t>
  </si>
  <si>
    <t>4. ห้องน้ำ</t>
  </si>
  <si>
    <t>5. เสาธงชาติ</t>
  </si>
  <si>
    <t>6. ป้าย</t>
  </si>
  <si>
    <t>7. ลานเอนกประสงค์</t>
  </si>
  <si>
    <t>8. ศูนย์กู้ชีพและห้องน้ำ ทต.ภูวง</t>
  </si>
  <si>
    <t>9. รั้ว สนง.เทศบาลตำบลภูวง</t>
  </si>
  <si>
    <t>10.โรงจอดรถดับเพลิงและรถบรรทุกขยะ</t>
  </si>
  <si>
    <t>1. ยานพาหนะ</t>
  </si>
  <si>
    <t>2.ครุภัณฑ์สำนักงาน</t>
  </si>
  <si>
    <t>3. ครุภัณฑ์คอมพิวเตอร์</t>
  </si>
  <si>
    <t>4. ครุภัณฑ์ไฟฟ้าและวิทยุ</t>
  </si>
  <si>
    <t>5. ครุภัณฑ์งานบ้านงานครัว</t>
  </si>
  <si>
    <t>6. ครุภัณฑ์โฆษณา</t>
  </si>
  <si>
    <t>7. ครุภัณฑ์อื่น</t>
  </si>
  <si>
    <t>8. ครุภัณฑ์การโยธา</t>
  </si>
  <si>
    <t>9. ครุภัณฑ์จราจร</t>
  </si>
  <si>
    <t>10.ครุภัณฑ์การเกษตร</t>
  </si>
  <si>
    <t>11.วิทยาศาสตร์และการแพทย์</t>
  </si>
  <si>
    <t>1.รายได้</t>
  </si>
  <si>
    <t>2.เงินสะสม</t>
  </si>
  <si>
    <t>3.เงินอุดหนุนทั่วไปโครงการ</t>
  </si>
  <si>
    <t>ไทยเข้มแข็ง</t>
  </si>
  <si>
    <t>เทศบาลตำบลภูวง อำเภอหนองสูง จังหวัดมุกดาหาร</t>
  </si>
  <si>
    <t>สำหรับปี สิ้นสุดวันที่ 30 กันยายน 2559</t>
  </si>
  <si>
    <t>ข้อมูลทั่วไป</t>
  </si>
  <si>
    <t>มีอาณาเขตติดต่อดังนี้</t>
  </si>
  <si>
    <t>ทิศเหนือ</t>
  </si>
  <si>
    <t>ติดกับ</t>
  </si>
  <si>
    <t>ภูผากูด</t>
  </si>
  <si>
    <t>ทิศใต้</t>
  </si>
  <si>
    <t>ทิศตะวันออก</t>
  </si>
  <si>
    <t>ทิศตะวันตก</t>
  </si>
  <si>
    <t xml:space="preserve">มีหมู่บ้าน  จำนวน  7  หมู่บ้าน ได้แก่ หมู่ที่ 1,2 บ้านวังไฮ,  หมู่ที่ 3 บ้านผาขาม, หมู่ที่ 4,5 บ้านบุ่ง, หมู่ที่ 6,7 </t>
  </si>
  <si>
    <t>บ้านนาตะแบง พื้นที่ส่วนใหญ่ เป็นที่ราบสูงมีภูเขาขนาบทั้ง 2 ด้าน มี 3 ฤดู มีห้วยบังอี่ไหลผ่านตลอดแนวทั้งตำบล</t>
  </si>
  <si>
    <t xml:space="preserve">          เทศบาลตำบลภูวง ตั้งอยู่ที่บ้านเลขที่ 139  หมู่ที่ 1 บ้านวังไฮ ตำบลภูวง อำเภอหนองสูง จังหวัดมุกดาหาร  </t>
  </si>
  <si>
    <t>เทศบาลตำบลนาโสก</t>
  </si>
  <si>
    <t>เทศบาลตำบลหนองสูงเหนือ</t>
  </si>
  <si>
    <t>หมายเหตุ 1 สรุปนโยบายการบัญชีที่สำคัญ</t>
  </si>
  <si>
    <t>1.1 หลักเกณฑ์ในการจัดทำงบแสดงฐานะการเงิน</t>
  </si>
  <si>
    <t>การบันทึกบัญชีเพื่อจัดทำงบแสดงฐานะการเงินเป็นไปตามเกณฑ์เงินสดและเกรฑ์คงค้าง</t>
  </si>
  <si>
    <t>การเงินขององค์กรปกครองส่วนท้องถิ่น เมื่อวันที่ 20 มีนาคม พ.ศ. 2558 และหนังสือสั่งการที่เกี่ยวข้อง</t>
  </si>
  <si>
    <t>1.2 รายการเปิดเผยอื่นใด (ถ้ามี)</t>
  </si>
  <si>
    <t>เทศบาลตำบลภูวง  อำเภอหนองสูง  จังหวัดมุกดาหาร</t>
  </si>
  <si>
    <t xml:space="preserve">งบทดลอง  </t>
  </si>
  <si>
    <t>ณ    วันที่  30 กันยายน 2559</t>
  </si>
  <si>
    <t>ชื่อบัญชี</t>
  </si>
  <si>
    <t>111100</t>
  </si>
  <si>
    <t>110201</t>
  </si>
  <si>
    <t>110202</t>
  </si>
  <si>
    <t>120200</t>
  </si>
  <si>
    <t>110604</t>
  </si>
  <si>
    <t>110611</t>
  </si>
  <si>
    <t>310000</t>
  </si>
  <si>
    <t>320000</t>
  </si>
  <si>
    <t>215000</t>
  </si>
  <si>
    <t>211000</t>
  </si>
  <si>
    <t>เจ้าหนี้เงินกู้</t>
  </si>
  <si>
    <t>121000</t>
  </si>
  <si>
    <t>290001</t>
  </si>
  <si>
    <t xml:space="preserve">   หัวหน้าฝ่ายบริหารการคลังรักษาราชการแทน        ปลัดเทศบาลตำบลภูวง </t>
  </si>
  <si>
    <t>ณ  วันที่  30  กันยายน  2559</t>
  </si>
  <si>
    <t>ตำแหน่ง หัวหน้าฝ่ายบริหารงานคลัง</t>
  </si>
  <si>
    <t>รักษาราชการแทนผู้อำนวยการกองคลัง</t>
  </si>
  <si>
    <t>สำหรับปี  สิ้นสุดวันที่  30  กันยายน  2559</t>
  </si>
  <si>
    <t>เงินอุดหนุนทั่วไปกำหนดวัตถุประสงค์ - เบี้ยยังชีพคนพิการ</t>
  </si>
  <si>
    <t>เงินอุดหนุนทั่วไปกำหนดวัตถุประสงค์ - ค่าตอบแทน ผดด.</t>
  </si>
  <si>
    <t>เงินอุดหนุนทั่วไปกำหนดวัตถุประสงค์ - เบี้ยยังชีพผู้สูงอายุ</t>
  </si>
  <si>
    <t>เงินอุดหนุนทั่วไปกำหนดวัตถุประสงค์ - ประกันสังคม ผดด.</t>
  </si>
  <si>
    <t>เงินรอส่งคืนจังหวัด</t>
  </si>
  <si>
    <t>เงินรายรับ (ค่าปรับผิดสัญญา)</t>
  </si>
  <si>
    <t>เงินสะสม 30 กันยายน 2559 ประกอบด้วย</t>
  </si>
  <si>
    <t>แล้งตอนกลาง บ้านวังไฮ ม.2</t>
  </si>
  <si>
    <t>โครงการขุดลอกห้วย</t>
  </si>
  <si>
    <t>บ้านผาขาม ม.3</t>
  </si>
  <si>
    <t xml:space="preserve">ขุดลอกสระสาธารณะหนองหลง </t>
  </si>
  <si>
    <t>บ้านวังไฮ ม.1</t>
  </si>
  <si>
    <t xml:space="preserve">ขุดลอกห้วยคึกฤทธิ์ตอนกลาง </t>
  </si>
  <si>
    <t xml:space="preserve">ขุดลอกห้วยน้ำคำตอนกลาง </t>
  </si>
  <si>
    <t>เงินสะสม 30 กันยายน 2559</t>
  </si>
  <si>
    <t>พึงพอใจของประชาชนที่มีต่อคุณภาพ</t>
  </si>
  <si>
    <t>การให้บริการขององค์กรปกครองส่วนท้องถิ่น</t>
  </si>
  <si>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ค่าใช้จ่ายในการประเมินความ</t>
    </r>
  </si>
  <si>
    <t>ต่อคุณภาพการให้บริการขององค์กรปกครองส่วนท้องถิ่น</t>
  </si>
  <si>
    <t>บริหารทั่วไปเกี่ยวกับอุตสาหกรรมฯ</t>
  </si>
  <si>
    <t>ค่าใช้จ่ายในการประเมินความพึงพอใจของประชาชนที่มี</t>
  </si>
  <si>
    <t>โครงการปรับปรุงระบบประปา บ้านบุ่ง หมู่ 5</t>
  </si>
  <si>
    <t>โครงการปรับปรุงระบบประปา บ้านนาตะแบง หมู่ 7</t>
  </si>
  <si>
    <t xml:space="preserve"> โครงการก่อสร้างปรับปรุงระบบประปา  บ้านผาขาม  หมู่ 3</t>
  </si>
  <si>
    <t>โครงการปรับปรุงระบบประปา บ้านวังไฮ หมู่ 1</t>
  </si>
  <si>
    <t>โครงการก่อสร้างถนนคอนกรีตเสริมเหล็กบ้านวังไฮ หมู่ 2 จากนานางปัจจุบัน คนหาญ ถึง นานายสำรอง อาจวิชัย</t>
  </si>
  <si>
    <t>โครงการก่อสร้างถนนคอนกรีตเสริมเหล็กบ้านวังไฮ หมู่ 1 จากนานายทราย จำปา ถึง นานายฤดา แสนสุข</t>
  </si>
  <si>
    <t>โครงการก่อสร้างถนนคอนกรีตเสริมเหล็ก บ้านนาตะแบง หมู่ 6 (สายวัดโพธิ์ศรีพันธ์)</t>
  </si>
  <si>
    <t>โครงการก่อสร้างถนนคอนกรีตเสริมเหล็กบ้านวังไฮ หมู่ 2 จากนานายสมเลข กลางประพันธ์ ถึง นานายสันติ คนหาญ</t>
  </si>
  <si>
    <t>นายสำนาน คนหาญ ถึง นานายพันมหา จำปา</t>
  </si>
  <si>
    <t xml:space="preserve"> โครงการก่อสร้างถนนลูกรังบ้านนาตะแบง ม.7 จากนา</t>
  </si>
  <si>
    <t>ตั้งแต่วันที่ 1 ตุลาคม 2558 ถึง  วันที่ 30 กันยายน 2559</t>
  </si>
  <si>
    <t>รายจ่ายค้างจ่าย (หมายเหตุ  6)</t>
  </si>
  <si>
    <t>ลูกหนี้เงินสะสม (หมายเหตุ 5)</t>
  </si>
  <si>
    <t>รายได้รัฐบาลค้างรับ (หมายเหตุ 4)</t>
  </si>
  <si>
    <t>เงินสะสม (หมายเหตุ 10)</t>
  </si>
  <si>
    <t>ทรัพย์สินเกิดจากเงินกู้</t>
  </si>
  <si>
    <t>สินทรัพย์เกิดจากเงินกู้ (หมายเหตุ 2)</t>
  </si>
  <si>
    <t>เงินรับฝาก (หมายเหตุ 8)</t>
  </si>
  <si>
    <t>เจ้าหนี้เงินสะสม (หมายเหตุ 7)</t>
  </si>
  <si>
    <t xml:space="preserve">                                           (นายเดวิท  แจ่มจิตต์)                       (นายสิรเศรษฐ์  เวียงเพิ่ม)                               </t>
  </si>
  <si>
    <t>วางแผนและสถิติและวิชาการ</t>
  </si>
  <si>
    <t>หมายเหตุ 7</t>
  </si>
  <si>
    <t>หมายเหตุ 8  เงินรับฝาก</t>
  </si>
  <si>
    <t>หมายเหตุ 9 เจ้าหนี้เงินกู้</t>
  </si>
  <si>
    <t>ชื่อเจ้าหนี้</t>
  </si>
  <si>
    <t>โครงการที่ขอกู้</t>
  </si>
  <si>
    <t>จำนวนเงินที่ขอกู้</t>
  </si>
  <si>
    <t>สัญญากู้เงิน</t>
  </si>
  <si>
    <t>เลขที่</t>
  </si>
  <si>
    <t>ลงวันที่</t>
  </si>
  <si>
    <t>เงินต้นค้างชำระ</t>
  </si>
  <si>
    <t>ปีที่สิ้นสุดสัญญา</t>
  </si>
  <si>
    <t>ธนาคารกรุงไทย จำกัด</t>
  </si>
  <si>
    <t>โครงการก่อสร้าง</t>
  </si>
  <si>
    <t>อาคารสำนักงาน</t>
  </si>
  <si>
    <t>-</t>
  </si>
  <si>
    <t>หมายเหตุ 10 เงินสะสม</t>
  </si>
  <si>
    <t>รายละเอียดแนบท้ายหมายเหตุ 10 เงินสะสม</t>
  </si>
  <si>
    <t>ค่าก่อสร้างสิ่งสาธารณูปโภค</t>
  </si>
  <si>
    <t>สะพานข้ามห้วยบังอี่ ม.2</t>
  </si>
  <si>
    <t xml:space="preserve">เงินทุนสำรองเงินสะสม </t>
  </si>
  <si>
    <t>เจ้าหนี้เงินกู้ (หมายเหตุ 9)</t>
  </si>
  <si>
    <t>11.เสาธงชาติ</t>
  </si>
  <si>
    <t>12. อาคาร สนง. ทต.ภูวง</t>
  </si>
  <si>
    <t>13. โรงจอดรถ ทต.ภุวง</t>
  </si>
  <si>
    <t>14. อาคารอเนกประสงค์</t>
  </si>
  <si>
    <t>15. ลานอเนกประสงค์โรงจอดรถ</t>
  </si>
  <si>
    <t>16. ลานอเนกประสงค์</t>
  </si>
  <si>
    <t>17. ลานอเนกประสงค์</t>
  </si>
  <si>
    <t>18. ที่ดิน</t>
  </si>
  <si>
    <t>4.เงินกู้จากสถาบันการเงิน</t>
  </si>
  <si>
    <t>5. เงินบริจาค</t>
  </si>
  <si>
    <r>
      <rPr>
        <b/>
        <u/>
        <sz val="16"/>
        <color theme="1"/>
        <rFont val="TH SarabunPSK"/>
        <family val="2"/>
      </rPr>
      <t>ประชากร</t>
    </r>
    <r>
      <rPr>
        <sz val="16"/>
        <color theme="1"/>
        <rFont val="TH SarabunPSK"/>
        <family val="2"/>
      </rPr>
      <t xml:space="preserve">      จำนวนทั้งสิ้น   2,702   คน    แยกเป็นชาย  1352   คน     หญิง  1350   คน</t>
    </r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</si>
  <si>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</si>
  <si>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ภูผาขาม และ เทศบาลตำบลร่มเกล้า</t>
  </si>
  <si>
    <t xml:space="preserve">อยู่ห่างจากอำเภอเมืองมุกดาหาร 55 กิโลเมตร  มีเนื้อที่ทั้งหมดประมาณ 38  ตารางกิโลเมตรหรือประมาณ 23,750 ไร่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</si>
</sst>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b/>
      <sz val="13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sz val="8"/>
      <color theme="1"/>
      <name val="TH SarabunPSK"/>
      <family val="2"/>
    </font>
    <font>
      <sz val="16"/>
      <color indexed="8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6"/>
      <color theme="1"/>
      <name val="Angsana New"/>
      <family val="1"/>
    </font>
    <font>
      <b/>
      <u/>
      <sz val="16"/>
      <color theme="1"/>
      <name val="TH SarabunPSK"/>
      <family val="2"/>
    </font>
    <font>
      <sz val="10"/>
      <name val="TH SarabunPSK"/>
      <family val="2"/>
    </font>
    <font>
      <sz val="14"/>
      <color theme="1"/>
      <name val="Times New Roman"/>
      <family val="1"/>
    </font>
    <font>
      <sz val="14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2" fillId="0" borderId="0" xfId="1" applyFont="1"/>
    <xf numFmtId="43" fontId="3" fillId="0" borderId="3" xfId="1" applyFont="1" applyBorder="1"/>
    <xf numFmtId="0" fontId="3" fillId="0" borderId="0" xfId="0" applyFont="1" applyAlignment="1">
      <alignment horizontal="center"/>
    </xf>
    <xf numFmtId="43" fontId="3" fillId="0" borderId="1" xfId="1" applyFont="1" applyBorder="1"/>
    <xf numFmtId="43" fontId="3" fillId="0" borderId="4" xfId="1" applyFont="1" applyBorder="1"/>
    <xf numFmtId="0" fontId="3" fillId="0" borderId="0" xfId="0" applyFont="1" applyAlignment="1"/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43" fontId="2" fillId="0" borderId="7" xfId="1" applyFont="1" applyBorder="1"/>
    <xf numFmtId="43" fontId="3" fillId="0" borderId="5" xfId="1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3" fillId="0" borderId="5" xfId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2" fillId="0" borderId="5" xfId="1" applyFont="1" applyBorder="1"/>
    <xf numFmtId="0" fontId="2" fillId="0" borderId="8" xfId="0" applyFont="1" applyBorder="1"/>
    <xf numFmtId="43" fontId="3" fillId="0" borderId="0" xfId="1" applyFont="1"/>
    <xf numFmtId="0" fontId="2" fillId="0" borderId="5" xfId="0" applyFont="1" applyBorder="1"/>
    <xf numFmtId="0" fontId="3" fillId="0" borderId="5" xfId="0" applyFont="1" applyBorder="1" applyAlignment="1">
      <alignment horizontal="center"/>
    </xf>
    <xf numFmtId="0" fontId="2" fillId="0" borderId="0" xfId="0" applyFont="1" applyAlignment="1"/>
    <xf numFmtId="43" fontId="3" fillId="0" borderId="6" xfId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43" fontId="3" fillId="0" borderId="9" xfId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43" fontId="2" fillId="0" borderId="13" xfId="1" applyFont="1" applyBorder="1"/>
    <xf numFmtId="43" fontId="3" fillId="0" borderId="6" xfId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3" fontId="4" fillId="0" borderId="6" xfId="1" applyFont="1" applyBorder="1" applyAlignment="1">
      <alignment horizontal="center" vertical="center"/>
    </xf>
    <xf numFmtId="43" fontId="4" fillId="0" borderId="8" xfId="1" applyFont="1" applyBorder="1" applyAlignment="1">
      <alignment horizontal="center" vertical="center"/>
    </xf>
    <xf numFmtId="0" fontId="5" fillId="0" borderId="5" xfId="0" applyFont="1" applyBorder="1"/>
    <xf numFmtId="43" fontId="6" fillId="0" borderId="8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7" fillId="0" borderId="6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6" fillId="0" borderId="6" xfId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6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43" fontId="7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43" fontId="8" fillId="0" borderId="7" xfId="1" applyFont="1" applyBorder="1"/>
    <xf numFmtId="0" fontId="8" fillId="0" borderId="7" xfId="0" applyFont="1" applyBorder="1"/>
    <xf numFmtId="43" fontId="7" fillId="0" borderId="7" xfId="1" applyFont="1" applyBorder="1"/>
    <xf numFmtId="0" fontId="8" fillId="0" borderId="8" xfId="0" applyFont="1" applyBorder="1"/>
    <xf numFmtId="43" fontId="8" fillId="0" borderId="17" xfId="0" applyNumberFormat="1" applyFont="1" applyBorder="1"/>
    <xf numFmtId="43" fontId="8" fillId="0" borderId="8" xfId="1" applyFont="1" applyBorder="1"/>
    <xf numFmtId="0" fontId="7" fillId="0" borderId="14" xfId="0" applyFont="1" applyBorder="1" applyAlignment="1">
      <alignment horizontal="center"/>
    </xf>
    <xf numFmtId="43" fontId="7" fillId="0" borderId="14" xfId="1" applyFont="1" applyBorder="1"/>
    <xf numFmtId="0" fontId="9" fillId="0" borderId="7" xfId="0" applyFont="1" applyBorder="1"/>
    <xf numFmtId="0" fontId="8" fillId="0" borderId="16" xfId="0" applyFont="1" applyBorder="1"/>
    <xf numFmtId="43" fontId="8" fillId="0" borderId="19" xfId="0" applyNumberFormat="1" applyFont="1" applyBorder="1"/>
    <xf numFmtId="43" fontId="8" fillId="0" borderId="0" xfId="1" applyFont="1"/>
    <xf numFmtId="43" fontId="10" fillId="0" borderId="6" xfId="1" applyFont="1" applyBorder="1" applyAlignment="1">
      <alignment horizontal="center" vertical="center"/>
    </xf>
    <xf numFmtId="43" fontId="10" fillId="0" borderId="8" xfId="1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3" fillId="0" borderId="7" xfId="0" applyFont="1" applyBorder="1"/>
    <xf numFmtId="0" fontId="3" fillId="0" borderId="6" xfId="0" applyFont="1" applyBorder="1"/>
    <xf numFmtId="0" fontId="12" fillId="0" borderId="5" xfId="0" applyFont="1" applyBorder="1" applyAlignment="1">
      <alignment horizontal="center"/>
    </xf>
    <xf numFmtId="43" fontId="12" fillId="0" borderId="5" xfId="1" applyFont="1" applyBorder="1" applyAlignment="1">
      <alignment horizontal="center"/>
    </xf>
    <xf numFmtId="43" fontId="11" fillId="0" borderId="5" xfId="1" applyFont="1" applyBorder="1"/>
    <xf numFmtId="49" fontId="12" fillId="0" borderId="5" xfId="0" applyNumberFormat="1" applyFont="1" applyBorder="1" applyAlignment="1">
      <alignment horizontal="center"/>
    </xf>
    <xf numFmtId="43" fontId="12" fillId="0" borderId="14" xfId="1" applyFont="1" applyBorder="1"/>
    <xf numFmtId="0" fontId="3" fillId="0" borderId="0" xfId="0" applyFont="1" applyAlignment="1">
      <alignment horizontal="center"/>
    </xf>
    <xf numFmtId="0" fontId="11" fillId="0" borderId="20" xfId="0" applyFont="1" applyBorder="1"/>
    <xf numFmtId="49" fontId="11" fillId="0" borderId="20" xfId="0" applyNumberFormat="1" applyFont="1" applyBorder="1" applyAlignment="1">
      <alignment horizontal="center"/>
    </xf>
    <xf numFmtId="43" fontId="11" fillId="0" borderId="20" xfId="1" applyFont="1" applyBorder="1"/>
    <xf numFmtId="0" fontId="11" fillId="0" borderId="21" xfId="0" applyFont="1" applyBorder="1"/>
    <xf numFmtId="43" fontId="11" fillId="0" borderId="0" xfId="1" applyFont="1"/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43" fontId="2" fillId="0" borderId="0" xfId="0" applyNumberFormat="1" applyFont="1"/>
    <xf numFmtId="43" fontId="2" fillId="0" borderId="3" xfId="1" applyFont="1" applyBorder="1"/>
    <xf numFmtId="43" fontId="3" fillId="0" borderId="22" xfId="1" applyFont="1" applyBorder="1"/>
    <xf numFmtId="43" fontId="2" fillId="0" borderId="0" xfId="1" applyFont="1" applyBorder="1"/>
    <xf numFmtId="0" fontId="11" fillId="0" borderId="0" xfId="0" applyFont="1" applyBorder="1"/>
    <xf numFmtId="0" fontId="14" fillId="0" borderId="5" xfId="0" applyFont="1" applyBorder="1"/>
    <xf numFmtId="0" fontId="15" fillId="0" borderId="5" xfId="0" applyFont="1" applyBorder="1"/>
    <xf numFmtId="0" fontId="16" fillId="0" borderId="5" xfId="0" applyFont="1" applyBorder="1"/>
    <xf numFmtId="0" fontId="5" fillId="0" borderId="6" xfId="0" applyFont="1" applyBorder="1"/>
    <xf numFmtId="43" fontId="2" fillId="0" borderId="8" xfId="1" applyFont="1" applyBorder="1"/>
    <xf numFmtId="0" fontId="5" fillId="0" borderId="8" xfId="0" applyFont="1" applyBorder="1"/>
    <xf numFmtId="0" fontId="15" fillId="0" borderId="8" xfId="0" applyFont="1" applyBorder="1"/>
    <xf numFmtId="0" fontId="17" fillId="0" borderId="0" xfId="0" applyFont="1" applyFill="1" applyBorder="1" applyAlignment="1"/>
    <xf numFmtId="43" fontId="17" fillId="0" borderId="0" xfId="1" applyFont="1" applyFill="1" applyBorder="1" applyAlignment="1">
      <alignment horizontal="center"/>
    </xf>
    <xf numFmtId="43" fontId="2" fillId="0" borderId="4" xfId="1" applyFont="1" applyBorder="1"/>
    <xf numFmtId="43" fontId="4" fillId="0" borderId="5" xfId="1" applyFont="1" applyBorder="1"/>
    <xf numFmtId="43" fontId="6" fillId="0" borderId="5" xfId="1" applyFont="1" applyBorder="1"/>
    <xf numFmtId="43" fontId="18" fillId="0" borderId="6" xfId="1" applyFont="1" applyBorder="1" applyAlignment="1">
      <alignment horizontal="center" vertical="center"/>
    </xf>
    <xf numFmtId="43" fontId="18" fillId="0" borderId="8" xfId="1" applyFont="1" applyBorder="1" applyAlignment="1">
      <alignment horizontal="center" vertical="center"/>
    </xf>
    <xf numFmtId="0" fontId="13" fillId="0" borderId="8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43" fontId="5" fillId="0" borderId="5" xfId="1" applyFont="1" applyBorder="1"/>
    <xf numFmtId="43" fontId="13" fillId="0" borderId="5" xfId="1" applyFont="1" applyBorder="1"/>
    <xf numFmtId="43" fontId="19" fillId="0" borderId="6" xfId="1" applyFont="1" applyBorder="1" applyAlignment="1">
      <alignment horizontal="center" vertical="center"/>
    </xf>
    <xf numFmtId="43" fontId="19" fillId="0" borderId="8" xfId="1" applyFont="1" applyBorder="1" applyAlignment="1">
      <alignment horizontal="center" vertical="center"/>
    </xf>
    <xf numFmtId="0" fontId="13" fillId="0" borderId="7" xfId="0" applyFont="1" applyBorder="1" applyAlignment="1">
      <alignment horizontal="left"/>
    </xf>
    <xf numFmtId="0" fontId="13" fillId="0" borderId="7" xfId="0" applyFont="1" applyBorder="1"/>
    <xf numFmtId="43" fontId="6" fillId="0" borderId="18" xfId="1" applyFont="1" applyBorder="1"/>
    <xf numFmtId="43" fontId="5" fillId="0" borderId="7" xfId="1" applyFont="1" applyBorder="1"/>
    <xf numFmtId="43" fontId="6" fillId="0" borderId="14" xfId="1" applyFont="1" applyBorder="1"/>
    <xf numFmtId="43" fontId="6" fillId="0" borderId="7" xfId="1" applyFont="1" applyBorder="1"/>
    <xf numFmtId="43" fontId="20" fillId="0" borderId="16" xfId="0" applyNumberFormat="1" applyFont="1" applyBorder="1"/>
    <xf numFmtId="43" fontId="8" fillId="0" borderId="16" xfId="1" applyFont="1" applyBorder="1"/>
    <xf numFmtId="43" fontId="8" fillId="0" borderId="17" xfId="1" applyFont="1" applyBorder="1"/>
    <xf numFmtId="43" fontId="5" fillId="0" borderId="16" xfId="1" applyFont="1" applyBorder="1"/>
    <xf numFmtId="43" fontId="5" fillId="0" borderId="14" xfId="1" applyFont="1" applyBorder="1"/>
    <xf numFmtId="43" fontId="11" fillId="0" borderId="2" xfId="1" applyFont="1" applyBorder="1" applyAlignment="1">
      <alignment horizontal="right"/>
    </xf>
    <xf numFmtId="43" fontId="11" fillId="0" borderId="0" xfId="1" applyFont="1" applyBorder="1"/>
    <xf numFmtId="43" fontId="8" fillId="0" borderId="23" xfId="1" applyFont="1" applyBorder="1"/>
    <xf numFmtId="43" fontId="8" fillId="0" borderId="24" xfId="1" applyFont="1" applyBorder="1"/>
    <xf numFmtId="43" fontId="8" fillId="0" borderId="10" xfId="1" applyFont="1" applyBorder="1"/>
    <xf numFmtId="43" fontId="8" fillId="0" borderId="0" xfId="1" applyFont="1" applyBorder="1"/>
    <xf numFmtId="43" fontId="13" fillId="0" borderId="7" xfId="1" applyFont="1" applyBorder="1"/>
    <xf numFmtId="0" fontId="3" fillId="0" borderId="0" xfId="0" applyFont="1" applyAlignment="1">
      <alignment horizontal="center"/>
    </xf>
    <xf numFmtId="0" fontId="5" fillId="0" borderId="7" xfId="0" applyFont="1" applyBorder="1"/>
    <xf numFmtId="0" fontId="3" fillId="0" borderId="0" xfId="0" applyFont="1" applyBorder="1" applyAlignment="1">
      <alignment horizontal="center"/>
    </xf>
    <xf numFmtId="43" fontId="8" fillId="0" borderId="7" xfId="0" applyNumberFormat="1" applyFont="1" applyBorder="1" applyAlignment="1">
      <alignment horizontal="center" vertical="center"/>
    </xf>
    <xf numFmtId="43" fontId="8" fillId="0" borderId="8" xfId="0" applyNumberFormat="1" applyFont="1" applyBorder="1" applyAlignment="1">
      <alignment horizontal="center" vertical="center"/>
    </xf>
    <xf numFmtId="43" fontId="8" fillId="0" borderId="14" xfId="1" applyFont="1" applyBorder="1"/>
    <xf numFmtId="43" fontId="8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/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24" fillId="0" borderId="0" xfId="0" applyFont="1"/>
    <xf numFmtId="0" fontId="11" fillId="0" borderId="25" xfId="0" applyFont="1" applyBorder="1" applyAlignment="1"/>
    <xf numFmtId="49" fontId="11" fillId="0" borderId="25" xfId="0" applyNumberFormat="1" applyFont="1" applyBorder="1" applyAlignment="1">
      <alignment horizontal="center"/>
    </xf>
    <xf numFmtId="43" fontId="11" fillId="0" borderId="25" xfId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43" fontId="11" fillId="0" borderId="26" xfId="1" applyFont="1" applyBorder="1"/>
    <xf numFmtId="0" fontId="11" fillId="0" borderId="5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3" fontId="21" fillId="0" borderId="0" xfId="0" applyNumberFormat="1" applyFont="1"/>
    <xf numFmtId="43" fontId="11" fillId="0" borderId="0" xfId="0" applyNumberFormat="1" applyFont="1"/>
    <xf numFmtId="0" fontId="21" fillId="0" borderId="26" xfId="0" applyFont="1" applyBorder="1"/>
    <xf numFmtId="0" fontId="2" fillId="0" borderId="6" xfId="0" applyFont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1" fillId="0" borderId="0" xfId="0" applyFont="1"/>
    <xf numFmtId="43" fontId="11" fillId="0" borderId="0" xfId="1" applyFont="1" applyBorder="1" applyAlignment="1">
      <alignment horizontal="right"/>
    </xf>
    <xf numFmtId="0" fontId="21" fillId="0" borderId="10" xfId="0" applyFont="1" applyBorder="1" applyAlignment="1">
      <alignment horizontal="left" vertical="center"/>
    </xf>
    <xf numFmtId="43" fontId="2" fillId="0" borderId="15" xfId="1" applyFont="1" applyBorder="1"/>
    <xf numFmtId="43" fontId="2" fillId="0" borderId="17" xfId="1" applyFont="1" applyBorder="1"/>
    <xf numFmtId="0" fontId="21" fillId="0" borderId="11" xfId="0" applyFont="1" applyBorder="1" applyAlignment="1">
      <alignment horizontal="left" vertical="center"/>
    </xf>
    <xf numFmtId="43" fontId="2" fillId="0" borderId="16" xfId="1" applyFont="1" applyBorder="1"/>
    <xf numFmtId="0" fontId="21" fillId="0" borderId="7" xfId="0" applyFont="1" applyBorder="1"/>
    <xf numFmtId="0" fontId="21" fillId="0" borderId="6" xfId="0" applyFont="1" applyBorder="1"/>
    <xf numFmtId="0" fontId="21" fillId="0" borderId="6" xfId="0" applyFont="1" applyBorder="1" applyAlignment="1"/>
    <xf numFmtId="0" fontId="21" fillId="0" borderId="8" xfId="0" applyFont="1" applyBorder="1" applyAlignment="1"/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6" xfId="0" applyFont="1" applyBorder="1"/>
    <xf numFmtId="0" fontId="5" fillId="0" borderId="22" xfId="0" applyFont="1" applyBorder="1" applyAlignment="1">
      <alignment horizontal="left" vertical="center"/>
    </xf>
    <xf numFmtId="0" fontId="15" fillId="0" borderId="6" xfId="0" applyFont="1" applyBorder="1"/>
    <xf numFmtId="0" fontId="2" fillId="0" borderId="2" xfId="0" applyFont="1" applyBorder="1"/>
    <xf numFmtId="0" fontId="5" fillId="0" borderId="2" xfId="0" applyFont="1" applyBorder="1"/>
    <xf numFmtId="0" fontId="15" fillId="0" borderId="2" xfId="0" applyFont="1" applyBorder="1"/>
    <xf numFmtId="0" fontId="26" fillId="0" borderId="2" xfId="0" applyNumberFormat="1" applyFont="1" applyFill="1" applyBorder="1" applyAlignment="1">
      <alignment vertical="top" wrapText="1" readingOrder="1"/>
    </xf>
    <xf numFmtId="43" fontId="2" fillId="0" borderId="2" xfId="1" applyFont="1" applyBorder="1"/>
    <xf numFmtId="0" fontId="26" fillId="0" borderId="27" xfId="0" applyNumberFormat="1" applyFont="1" applyFill="1" applyBorder="1" applyAlignment="1">
      <alignment vertical="top" wrapText="1" readingOrder="1"/>
    </xf>
    <xf numFmtId="0" fontId="26" fillId="0" borderId="5" xfId="0" applyNumberFormat="1" applyFont="1" applyFill="1" applyBorder="1" applyAlignment="1">
      <alignment vertical="top" wrapText="1" readingOrder="1"/>
    </xf>
    <xf numFmtId="0" fontId="2" fillId="0" borderId="22" xfId="0" applyFont="1" applyBorder="1"/>
    <xf numFmtId="0" fontId="5" fillId="0" borderId="22" xfId="0" applyFont="1" applyBorder="1"/>
    <xf numFmtId="0" fontId="15" fillId="0" borderId="22" xfId="0" applyFont="1" applyBorder="1"/>
    <xf numFmtId="0" fontId="26" fillId="0" borderId="22" xfId="0" applyNumberFormat="1" applyFont="1" applyFill="1" applyBorder="1" applyAlignment="1">
      <alignment vertical="top" wrapText="1" readingOrder="1"/>
    </xf>
    <xf numFmtId="43" fontId="2" fillId="0" borderId="22" xfId="1" applyFont="1" applyBorder="1"/>
    <xf numFmtId="0" fontId="2" fillId="0" borderId="10" xfId="0" applyFont="1" applyBorder="1"/>
    <xf numFmtId="43" fontId="2" fillId="0" borderId="4" xfId="0" applyNumberFormat="1" applyFont="1" applyBorder="1" applyAlignment="1">
      <alignment horizontal="center"/>
    </xf>
    <xf numFmtId="43" fontId="11" fillId="0" borderId="2" xfId="1" applyFont="1" applyFill="1" applyBorder="1"/>
    <xf numFmtId="15" fontId="2" fillId="0" borderId="5" xfId="0" applyNumberFormat="1" applyFont="1" applyBorder="1"/>
    <xf numFmtId="17" fontId="2" fillId="0" borderId="5" xfId="0" applyNumberFormat="1" applyFont="1" applyBorder="1" applyAlignment="1">
      <alignment horizontal="center"/>
    </xf>
    <xf numFmtId="43" fontId="2" fillId="0" borderId="5" xfId="0" applyNumberFormat="1" applyFont="1" applyBorder="1"/>
    <xf numFmtId="0" fontId="3" fillId="0" borderId="0" xfId="0" applyFont="1" applyAlignment="1">
      <alignment horizontal="center"/>
    </xf>
    <xf numFmtId="43" fontId="11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3" fontId="3" fillId="0" borderId="6" xfId="1" applyFont="1" applyBorder="1" applyAlignment="1">
      <alignment horizontal="center" vertical="center"/>
    </xf>
    <xf numFmtId="43" fontId="3" fillId="0" borderId="8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3" fontId="7" fillId="0" borderId="6" xfId="1" applyFont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view="pageLayout" topLeftCell="A16" zoomScaleSheetLayoutView="50" workbookViewId="0">
      <selection activeCell="A19" sqref="A19"/>
    </sheetView>
  </sheetViews>
  <sheetFormatPr defaultRowHeight="13.5"/>
  <cols>
    <col min="1" max="1" width="45.5" style="139" customWidth="1"/>
    <col min="2" max="2" width="9.75" style="139" customWidth="1"/>
    <col min="3" max="3" width="14.375" style="139" customWidth="1"/>
    <col min="4" max="4" width="15.75" style="139" customWidth="1"/>
    <col min="5" max="5" width="14.5" style="139" customWidth="1"/>
    <col min="6" max="256" width="9" style="139"/>
    <col min="257" max="257" width="47.125" style="139" customWidth="1"/>
    <col min="258" max="258" width="9.75" style="139" customWidth="1"/>
    <col min="259" max="259" width="14.375" style="139" customWidth="1"/>
    <col min="260" max="260" width="15.75" style="139" customWidth="1"/>
    <col min="261" max="261" width="14.5" style="139" customWidth="1"/>
    <col min="262" max="512" width="9" style="139"/>
    <col min="513" max="513" width="47.125" style="139" customWidth="1"/>
    <col min="514" max="514" width="9.75" style="139" customWidth="1"/>
    <col min="515" max="515" width="14.375" style="139" customWidth="1"/>
    <col min="516" max="516" width="15.75" style="139" customWidth="1"/>
    <col min="517" max="517" width="14.5" style="139" customWidth="1"/>
    <col min="518" max="768" width="9" style="139"/>
    <col min="769" max="769" width="47.125" style="139" customWidth="1"/>
    <col min="770" max="770" width="9.75" style="139" customWidth="1"/>
    <col min="771" max="771" width="14.375" style="139" customWidth="1"/>
    <col min="772" max="772" width="15.75" style="139" customWidth="1"/>
    <col min="773" max="773" width="14.5" style="139" customWidth="1"/>
    <col min="774" max="1024" width="9" style="139"/>
    <col min="1025" max="1025" width="47.125" style="139" customWidth="1"/>
    <col min="1026" max="1026" width="9.75" style="139" customWidth="1"/>
    <col min="1027" max="1027" width="14.375" style="139" customWidth="1"/>
    <col min="1028" max="1028" width="15.75" style="139" customWidth="1"/>
    <col min="1029" max="1029" width="14.5" style="139" customWidth="1"/>
    <col min="1030" max="1280" width="9" style="139"/>
    <col min="1281" max="1281" width="47.125" style="139" customWidth="1"/>
    <col min="1282" max="1282" width="9.75" style="139" customWidth="1"/>
    <col min="1283" max="1283" width="14.375" style="139" customWidth="1"/>
    <col min="1284" max="1284" width="15.75" style="139" customWidth="1"/>
    <col min="1285" max="1285" width="14.5" style="139" customWidth="1"/>
    <col min="1286" max="1536" width="9" style="139"/>
    <col min="1537" max="1537" width="47.125" style="139" customWidth="1"/>
    <col min="1538" max="1538" width="9.75" style="139" customWidth="1"/>
    <col min="1539" max="1539" width="14.375" style="139" customWidth="1"/>
    <col min="1540" max="1540" width="15.75" style="139" customWidth="1"/>
    <col min="1541" max="1541" width="14.5" style="139" customWidth="1"/>
    <col min="1542" max="1792" width="9" style="139"/>
    <col min="1793" max="1793" width="47.125" style="139" customWidth="1"/>
    <col min="1794" max="1794" width="9.75" style="139" customWidth="1"/>
    <col min="1795" max="1795" width="14.375" style="139" customWidth="1"/>
    <col min="1796" max="1796" width="15.75" style="139" customWidth="1"/>
    <col min="1797" max="1797" width="14.5" style="139" customWidth="1"/>
    <col min="1798" max="2048" width="9" style="139"/>
    <col min="2049" max="2049" width="47.125" style="139" customWidth="1"/>
    <col min="2050" max="2050" width="9.75" style="139" customWidth="1"/>
    <col min="2051" max="2051" width="14.375" style="139" customWidth="1"/>
    <col min="2052" max="2052" width="15.75" style="139" customWidth="1"/>
    <col min="2053" max="2053" width="14.5" style="139" customWidth="1"/>
    <col min="2054" max="2304" width="9" style="139"/>
    <col min="2305" max="2305" width="47.125" style="139" customWidth="1"/>
    <col min="2306" max="2306" width="9.75" style="139" customWidth="1"/>
    <col min="2307" max="2307" width="14.375" style="139" customWidth="1"/>
    <col min="2308" max="2308" width="15.75" style="139" customWidth="1"/>
    <col min="2309" max="2309" width="14.5" style="139" customWidth="1"/>
    <col min="2310" max="2560" width="9" style="139"/>
    <col min="2561" max="2561" width="47.125" style="139" customWidth="1"/>
    <col min="2562" max="2562" width="9.75" style="139" customWidth="1"/>
    <col min="2563" max="2563" width="14.375" style="139" customWidth="1"/>
    <col min="2564" max="2564" width="15.75" style="139" customWidth="1"/>
    <col min="2565" max="2565" width="14.5" style="139" customWidth="1"/>
    <col min="2566" max="2816" width="9" style="139"/>
    <col min="2817" max="2817" width="47.125" style="139" customWidth="1"/>
    <col min="2818" max="2818" width="9.75" style="139" customWidth="1"/>
    <col min="2819" max="2819" width="14.375" style="139" customWidth="1"/>
    <col min="2820" max="2820" width="15.75" style="139" customWidth="1"/>
    <col min="2821" max="2821" width="14.5" style="139" customWidth="1"/>
    <col min="2822" max="3072" width="9" style="139"/>
    <col min="3073" max="3073" width="47.125" style="139" customWidth="1"/>
    <col min="3074" max="3074" width="9.75" style="139" customWidth="1"/>
    <col min="3075" max="3075" width="14.375" style="139" customWidth="1"/>
    <col min="3076" max="3076" width="15.75" style="139" customWidth="1"/>
    <col min="3077" max="3077" width="14.5" style="139" customWidth="1"/>
    <col min="3078" max="3328" width="9" style="139"/>
    <col min="3329" max="3329" width="47.125" style="139" customWidth="1"/>
    <col min="3330" max="3330" width="9.75" style="139" customWidth="1"/>
    <col min="3331" max="3331" width="14.375" style="139" customWidth="1"/>
    <col min="3332" max="3332" width="15.75" style="139" customWidth="1"/>
    <col min="3333" max="3333" width="14.5" style="139" customWidth="1"/>
    <col min="3334" max="3584" width="9" style="139"/>
    <col min="3585" max="3585" width="47.125" style="139" customWidth="1"/>
    <col min="3586" max="3586" width="9.75" style="139" customWidth="1"/>
    <col min="3587" max="3587" width="14.375" style="139" customWidth="1"/>
    <col min="3588" max="3588" width="15.75" style="139" customWidth="1"/>
    <col min="3589" max="3589" width="14.5" style="139" customWidth="1"/>
    <col min="3590" max="3840" width="9" style="139"/>
    <col min="3841" max="3841" width="47.125" style="139" customWidth="1"/>
    <col min="3842" max="3842" width="9.75" style="139" customWidth="1"/>
    <col min="3843" max="3843" width="14.375" style="139" customWidth="1"/>
    <col min="3844" max="3844" width="15.75" style="139" customWidth="1"/>
    <col min="3845" max="3845" width="14.5" style="139" customWidth="1"/>
    <col min="3846" max="4096" width="9" style="139"/>
    <col min="4097" max="4097" width="47.125" style="139" customWidth="1"/>
    <col min="4098" max="4098" width="9.75" style="139" customWidth="1"/>
    <col min="4099" max="4099" width="14.375" style="139" customWidth="1"/>
    <col min="4100" max="4100" width="15.75" style="139" customWidth="1"/>
    <col min="4101" max="4101" width="14.5" style="139" customWidth="1"/>
    <col min="4102" max="4352" width="9" style="139"/>
    <col min="4353" max="4353" width="47.125" style="139" customWidth="1"/>
    <col min="4354" max="4354" width="9.75" style="139" customWidth="1"/>
    <col min="4355" max="4355" width="14.375" style="139" customWidth="1"/>
    <col min="4356" max="4356" width="15.75" style="139" customWidth="1"/>
    <col min="4357" max="4357" width="14.5" style="139" customWidth="1"/>
    <col min="4358" max="4608" width="9" style="139"/>
    <col min="4609" max="4609" width="47.125" style="139" customWidth="1"/>
    <col min="4610" max="4610" width="9.75" style="139" customWidth="1"/>
    <col min="4611" max="4611" width="14.375" style="139" customWidth="1"/>
    <col min="4612" max="4612" width="15.75" style="139" customWidth="1"/>
    <col min="4613" max="4613" width="14.5" style="139" customWidth="1"/>
    <col min="4614" max="4864" width="9" style="139"/>
    <col min="4865" max="4865" width="47.125" style="139" customWidth="1"/>
    <col min="4866" max="4866" width="9.75" style="139" customWidth="1"/>
    <col min="4867" max="4867" width="14.375" style="139" customWidth="1"/>
    <col min="4868" max="4868" width="15.75" style="139" customWidth="1"/>
    <col min="4869" max="4869" width="14.5" style="139" customWidth="1"/>
    <col min="4870" max="5120" width="9" style="139"/>
    <col min="5121" max="5121" width="47.125" style="139" customWidth="1"/>
    <col min="5122" max="5122" width="9.75" style="139" customWidth="1"/>
    <col min="5123" max="5123" width="14.375" style="139" customWidth="1"/>
    <col min="5124" max="5124" width="15.75" style="139" customWidth="1"/>
    <col min="5125" max="5125" width="14.5" style="139" customWidth="1"/>
    <col min="5126" max="5376" width="9" style="139"/>
    <col min="5377" max="5377" width="47.125" style="139" customWidth="1"/>
    <col min="5378" max="5378" width="9.75" style="139" customWidth="1"/>
    <col min="5379" max="5379" width="14.375" style="139" customWidth="1"/>
    <col min="5380" max="5380" width="15.75" style="139" customWidth="1"/>
    <col min="5381" max="5381" width="14.5" style="139" customWidth="1"/>
    <col min="5382" max="5632" width="9" style="139"/>
    <col min="5633" max="5633" width="47.125" style="139" customWidth="1"/>
    <col min="5634" max="5634" width="9.75" style="139" customWidth="1"/>
    <col min="5635" max="5635" width="14.375" style="139" customWidth="1"/>
    <col min="5636" max="5636" width="15.75" style="139" customWidth="1"/>
    <col min="5637" max="5637" width="14.5" style="139" customWidth="1"/>
    <col min="5638" max="5888" width="9" style="139"/>
    <col min="5889" max="5889" width="47.125" style="139" customWidth="1"/>
    <col min="5890" max="5890" width="9.75" style="139" customWidth="1"/>
    <col min="5891" max="5891" width="14.375" style="139" customWidth="1"/>
    <col min="5892" max="5892" width="15.75" style="139" customWidth="1"/>
    <col min="5893" max="5893" width="14.5" style="139" customWidth="1"/>
    <col min="5894" max="6144" width="9" style="139"/>
    <col min="6145" max="6145" width="47.125" style="139" customWidth="1"/>
    <col min="6146" max="6146" width="9.75" style="139" customWidth="1"/>
    <col min="6147" max="6147" width="14.375" style="139" customWidth="1"/>
    <col min="6148" max="6148" width="15.75" style="139" customWidth="1"/>
    <col min="6149" max="6149" width="14.5" style="139" customWidth="1"/>
    <col min="6150" max="6400" width="9" style="139"/>
    <col min="6401" max="6401" width="47.125" style="139" customWidth="1"/>
    <col min="6402" max="6402" width="9.75" style="139" customWidth="1"/>
    <col min="6403" max="6403" width="14.375" style="139" customWidth="1"/>
    <col min="6404" max="6404" width="15.75" style="139" customWidth="1"/>
    <col min="6405" max="6405" width="14.5" style="139" customWidth="1"/>
    <col min="6406" max="6656" width="9" style="139"/>
    <col min="6657" max="6657" width="47.125" style="139" customWidth="1"/>
    <col min="6658" max="6658" width="9.75" style="139" customWidth="1"/>
    <col min="6659" max="6659" width="14.375" style="139" customWidth="1"/>
    <col min="6660" max="6660" width="15.75" style="139" customWidth="1"/>
    <col min="6661" max="6661" width="14.5" style="139" customWidth="1"/>
    <col min="6662" max="6912" width="9" style="139"/>
    <col min="6913" max="6913" width="47.125" style="139" customWidth="1"/>
    <col min="6914" max="6914" width="9.75" style="139" customWidth="1"/>
    <col min="6915" max="6915" width="14.375" style="139" customWidth="1"/>
    <col min="6916" max="6916" width="15.75" style="139" customWidth="1"/>
    <col min="6917" max="6917" width="14.5" style="139" customWidth="1"/>
    <col min="6918" max="7168" width="9" style="139"/>
    <col min="7169" max="7169" width="47.125" style="139" customWidth="1"/>
    <col min="7170" max="7170" width="9.75" style="139" customWidth="1"/>
    <col min="7171" max="7171" width="14.375" style="139" customWidth="1"/>
    <col min="7172" max="7172" width="15.75" style="139" customWidth="1"/>
    <col min="7173" max="7173" width="14.5" style="139" customWidth="1"/>
    <col min="7174" max="7424" width="9" style="139"/>
    <col min="7425" max="7425" width="47.125" style="139" customWidth="1"/>
    <col min="7426" max="7426" width="9.75" style="139" customWidth="1"/>
    <col min="7427" max="7427" width="14.375" style="139" customWidth="1"/>
    <col min="7428" max="7428" width="15.75" style="139" customWidth="1"/>
    <col min="7429" max="7429" width="14.5" style="139" customWidth="1"/>
    <col min="7430" max="7680" width="9" style="139"/>
    <col min="7681" max="7681" width="47.125" style="139" customWidth="1"/>
    <col min="7682" max="7682" width="9.75" style="139" customWidth="1"/>
    <col min="7683" max="7683" width="14.375" style="139" customWidth="1"/>
    <col min="7684" max="7684" width="15.75" style="139" customWidth="1"/>
    <col min="7685" max="7685" width="14.5" style="139" customWidth="1"/>
    <col min="7686" max="7936" width="9" style="139"/>
    <col min="7937" max="7937" width="47.125" style="139" customWidth="1"/>
    <col min="7938" max="7938" width="9.75" style="139" customWidth="1"/>
    <col min="7939" max="7939" width="14.375" style="139" customWidth="1"/>
    <col min="7940" max="7940" width="15.75" style="139" customWidth="1"/>
    <col min="7941" max="7941" width="14.5" style="139" customWidth="1"/>
    <col min="7942" max="8192" width="9" style="139"/>
    <col min="8193" max="8193" width="47.125" style="139" customWidth="1"/>
    <col min="8194" max="8194" width="9.75" style="139" customWidth="1"/>
    <col min="8195" max="8195" width="14.375" style="139" customWidth="1"/>
    <col min="8196" max="8196" width="15.75" style="139" customWidth="1"/>
    <col min="8197" max="8197" width="14.5" style="139" customWidth="1"/>
    <col min="8198" max="8448" width="9" style="139"/>
    <col min="8449" max="8449" width="47.125" style="139" customWidth="1"/>
    <col min="8450" max="8450" width="9.75" style="139" customWidth="1"/>
    <col min="8451" max="8451" width="14.375" style="139" customWidth="1"/>
    <col min="8452" max="8452" width="15.75" style="139" customWidth="1"/>
    <col min="8453" max="8453" width="14.5" style="139" customWidth="1"/>
    <col min="8454" max="8704" width="9" style="139"/>
    <col min="8705" max="8705" width="47.125" style="139" customWidth="1"/>
    <col min="8706" max="8706" width="9.75" style="139" customWidth="1"/>
    <col min="8707" max="8707" width="14.375" style="139" customWidth="1"/>
    <col min="8708" max="8708" width="15.75" style="139" customWidth="1"/>
    <col min="8709" max="8709" width="14.5" style="139" customWidth="1"/>
    <col min="8710" max="8960" width="9" style="139"/>
    <col min="8961" max="8961" width="47.125" style="139" customWidth="1"/>
    <col min="8962" max="8962" width="9.75" style="139" customWidth="1"/>
    <col min="8963" max="8963" width="14.375" style="139" customWidth="1"/>
    <col min="8964" max="8964" width="15.75" style="139" customWidth="1"/>
    <col min="8965" max="8965" width="14.5" style="139" customWidth="1"/>
    <col min="8966" max="9216" width="9" style="139"/>
    <col min="9217" max="9217" width="47.125" style="139" customWidth="1"/>
    <col min="9218" max="9218" width="9.75" style="139" customWidth="1"/>
    <col min="9219" max="9219" width="14.375" style="139" customWidth="1"/>
    <col min="9220" max="9220" width="15.75" style="139" customWidth="1"/>
    <col min="9221" max="9221" width="14.5" style="139" customWidth="1"/>
    <col min="9222" max="9472" width="9" style="139"/>
    <col min="9473" max="9473" width="47.125" style="139" customWidth="1"/>
    <col min="9474" max="9474" width="9.75" style="139" customWidth="1"/>
    <col min="9475" max="9475" width="14.375" style="139" customWidth="1"/>
    <col min="9476" max="9476" width="15.75" style="139" customWidth="1"/>
    <col min="9477" max="9477" width="14.5" style="139" customWidth="1"/>
    <col min="9478" max="9728" width="9" style="139"/>
    <col min="9729" max="9729" width="47.125" style="139" customWidth="1"/>
    <col min="9730" max="9730" width="9.75" style="139" customWidth="1"/>
    <col min="9731" max="9731" width="14.375" style="139" customWidth="1"/>
    <col min="9732" max="9732" width="15.75" style="139" customWidth="1"/>
    <col min="9733" max="9733" width="14.5" style="139" customWidth="1"/>
    <col min="9734" max="9984" width="9" style="139"/>
    <col min="9985" max="9985" width="47.125" style="139" customWidth="1"/>
    <col min="9986" max="9986" width="9.75" style="139" customWidth="1"/>
    <col min="9987" max="9987" width="14.375" style="139" customWidth="1"/>
    <col min="9988" max="9988" width="15.75" style="139" customWidth="1"/>
    <col min="9989" max="9989" width="14.5" style="139" customWidth="1"/>
    <col min="9990" max="10240" width="9" style="139"/>
    <col min="10241" max="10241" width="47.125" style="139" customWidth="1"/>
    <col min="10242" max="10242" width="9.75" style="139" customWidth="1"/>
    <col min="10243" max="10243" width="14.375" style="139" customWidth="1"/>
    <col min="10244" max="10244" width="15.75" style="139" customWidth="1"/>
    <col min="10245" max="10245" width="14.5" style="139" customWidth="1"/>
    <col min="10246" max="10496" width="9" style="139"/>
    <col min="10497" max="10497" width="47.125" style="139" customWidth="1"/>
    <col min="10498" max="10498" width="9.75" style="139" customWidth="1"/>
    <col min="10499" max="10499" width="14.375" style="139" customWidth="1"/>
    <col min="10500" max="10500" width="15.75" style="139" customWidth="1"/>
    <col min="10501" max="10501" width="14.5" style="139" customWidth="1"/>
    <col min="10502" max="10752" width="9" style="139"/>
    <col min="10753" max="10753" width="47.125" style="139" customWidth="1"/>
    <col min="10754" max="10754" width="9.75" style="139" customWidth="1"/>
    <col min="10755" max="10755" width="14.375" style="139" customWidth="1"/>
    <col min="10756" max="10756" width="15.75" style="139" customWidth="1"/>
    <col min="10757" max="10757" width="14.5" style="139" customWidth="1"/>
    <col min="10758" max="11008" width="9" style="139"/>
    <col min="11009" max="11009" width="47.125" style="139" customWidth="1"/>
    <col min="11010" max="11010" width="9.75" style="139" customWidth="1"/>
    <col min="11011" max="11011" width="14.375" style="139" customWidth="1"/>
    <col min="11012" max="11012" width="15.75" style="139" customWidth="1"/>
    <col min="11013" max="11013" width="14.5" style="139" customWidth="1"/>
    <col min="11014" max="11264" width="9" style="139"/>
    <col min="11265" max="11265" width="47.125" style="139" customWidth="1"/>
    <col min="11266" max="11266" width="9.75" style="139" customWidth="1"/>
    <col min="11267" max="11267" width="14.375" style="139" customWidth="1"/>
    <col min="11268" max="11268" width="15.75" style="139" customWidth="1"/>
    <col min="11269" max="11269" width="14.5" style="139" customWidth="1"/>
    <col min="11270" max="11520" width="9" style="139"/>
    <col min="11521" max="11521" width="47.125" style="139" customWidth="1"/>
    <col min="11522" max="11522" width="9.75" style="139" customWidth="1"/>
    <col min="11523" max="11523" width="14.375" style="139" customWidth="1"/>
    <col min="11524" max="11524" width="15.75" style="139" customWidth="1"/>
    <col min="11525" max="11525" width="14.5" style="139" customWidth="1"/>
    <col min="11526" max="11776" width="9" style="139"/>
    <col min="11777" max="11777" width="47.125" style="139" customWidth="1"/>
    <col min="11778" max="11778" width="9.75" style="139" customWidth="1"/>
    <col min="11779" max="11779" width="14.375" style="139" customWidth="1"/>
    <col min="11780" max="11780" width="15.75" style="139" customWidth="1"/>
    <col min="11781" max="11781" width="14.5" style="139" customWidth="1"/>
    <col min="11782" max="12032" width="9" style="139"/>
    <col min="12033" max="12033" width="47.125" style="139" customWidth="1"/>
    <col min="12034" max="12034" width="9.75" style="139" customWidth="1"/>
    <col min="12035" max="12035" width="14.375" style="139" customWidth="1"/>
    <col min="12036" max="12036" width="15.75" style="139" customWidth="1"/>
    <col min="12037" max="12037" width="14.5" style="139" customWidth="1"/>
    <col min="12038" max="12288" width="9" style="139"/>
    <col min="12289" max="12289" width="47.125" style="139" customWidth="1"/>
    <col min="12290" max="12290" width="9.75" style="139" customWidth="1"/>
    <col min="12291" max="12291" width="14.375" style="139" customWidth="1"/>
    <col min="12292" max="12292" width="15.75" style="139" customWidth="1"/>
    <col min="12293" max="12293" width="14.5" style="139" customWidth="1"/>
    <col min="12294" max="12544" width="9" style="139"/>
    <col min="12545" max="12545" width="47.125" style="139" customWidth="1"/>
    <col min="12546" max="12546" width="9.75" style="139" customWidth="1"/>
    <col min="12547" max="12547" width="14.375" style="139" customWidth="1"/>
    <col min="12548" max="12548" width="15.75" style="139" customWidth="1"/>
    <col min="12549" max="12549" width="14.5" style="139" customWidth="1"/>
    <col min="12550" max="12800" width="9" style="139"/>
    <col min="12801" max="12801" width="47.125" style="139" customWidth="1"/>
    <col min="12802" max="12802" width="9.75" style="139" customWidth="1"/>
    <col min="12803" max="12803" width="14.375" style="139" customWidth="1"/>
    <col min="12804" max="12804" width="15.75" style="139" customWidth="1"/>
    <col min="12805" max="12805" width="14.5" style="139" customWidth="1"/>
    <col min="12806" max="13056" width="9" style="139"/>
    <col min="13057" max="13057" width="47.125" style="139" customWidth="1"/>
    <col min="13058" max="13058" width="9.75" style="139" customWidth="1"/>
    <col min="13059" max="13059" width="14.375" style="139" customWidth="1"/>
    <col min="13060" max="13060" width="15.75" style="139" customWidth="1"/>
    <col min="13061" max="13061" width="14.5" style="139" customWidth="1"/>
    <col min="13062" max="13312" width="9" style="139"/>
    <col min="13313" max="13313" width="47.125" style="139" customWidth="1"/>
    <col min="13314" max="13314" width="9.75" style="139" customWidth="1"/>
    <col min="13315" max="13315" width="14.375" style="139" customWidth="1"/>
    <col min="13316" max="13316" width="15.75" style="139" customWidth="1"/>
    <col min="13317" max="13317" width="14.5" style="139" customWidth="1"/>
    <col min="13318" max="13568" width="9" style="139"/>
    <col min="13569" max="13569" width="47.125" style="139" customWidth="1"/>
    <col min="13570" max="13570" width="9.75" style="139" customWidth="1"/>
    <col min="13571" max="13571" width="14.375" style="139" customWidth="1"/>
    <col min="13572" max="13572" width="15.75" style="139" customWidth="1"/>
    <col min="13573" max="13573" width="14.5" style="139" customWidth="1"/>
    <col min="13574" max="13824" width="9" style="139"/>
    <col min="13825" max="13825" width="47.125" style="139" customWidth="1"/>
    <col min="13826" max="13826" width="9.75" style="139" customWidth="1"/>
    <col min="13827" max="13827" width="14.375" style="139" customWidth="1"/>
    <col min="13828" max="13828" width="15.75" style="139" customWidth="1"/>
    <col min="13829" max="13829" width="14.5" style="139" customWidth="1"/>
    <col min="13830" max="14080" width="9" style="139"/>
    <col min="14081" max="14081" width="47.125" style="139" customWidth="1"/>
    <col min="14082" max="14082" width="9.75" style="139" customWidth="1"/>
    <col min="14083" max="14083" width="14.375" style="139" customWidth="1"/>
    <col min="14084" max="14084" width="15.75" style="139" customWidth="1"/>
    <col min="14085" max="14085" width="14.5" style="139" customWidth="1"/>
    <col min="14086" max="14336" width="9" style="139"/>
    <col min="14337" max="14337" width="47.125" style="139" customWidth="1"/>
    <col min="14338" max="14338" width="9.75" style="139" customWidth="1"/>
    <col min="14339" max="14339" width="14.375" style="139" customWidth="1"/>
    <col min="14340" max="14340" width="15.75" style="139" customWidth="1"/>
    <col min="14341" max="14341" width="14.5" style="139" customWidth="1"/>
    <col min="14342" max="14592" width="9" style="139"/>
    <col min="14593" max="14593" width="47.125" style="139" customWidth="1"/>
    <col min="14594" max="14594" width="9.75" style="139" customWidth="1"/>
    <col min="14595" max="14595" width="14.375" style="139" customWidth="1"/>
    <col min="14596" max="14596" width="15.75" style="139" customWidth="1"/>
    <col min="14597" max="14597" width="14.5" style="139" customWidth="1"/>
    <col min="14598" max="14848" width="9" style="139"/>
    <col min="14849" max="14849" width="47.125" style="139" customWidth="1"/>
    <col min="14850" max="14850" width="9.75" style="139" customWidth="1"/>
    <col min="14851" max="14851" width="14.375" style="139" customWidth="1"/>
    <col min="14852" max="14852" width="15.75" style="139" customWidth="1"/>
    <col min="14853" max="14853" width="14.5" style="139" customWidth="1"/>
    <col min="14854" max="15104" width="9" style="139"/>
    <col min="15105" max="15105" width="47.125" style="139" customWidth="1"/>
    <col min="15106" max="15106" width="9.75" style="139" customWidth="1"/>
    <col min="15107" max="15107" width="14.375" style="139" customWidth="1"/>
    <col min="15108" max="15108" width="15.75" style="139" customWidth="1"/>
    <col min="15109" max="15109" width="14.5" style="139" customWidth="1"/>
    <col min="15110" max="15360" width="9" style="139"/>
    <col min="15361" max="15361" width="47.125" style="139" customWidth="1"/>
    <col min="15362" max="15362" width="9.75" style="139" customWidth="1"/>
    <col min="15363" max="15363" width="14.375" style="139" customWidth="1"/>
    <col min="15364" max="15364" width="15.75" style="139" customWidth="1"/>
    <col min="15365" max="15365" width="14.5" style="139" customWidth="1"/>
    <col min="15366" max="15616" width="9" style="139"/>
    <col min="15617" max="15617" width="47.125" style="139" customWidth="1"/>
    <col min="15618" max="15618" width="9.75" style="139" customWidth="1"/>
    <col min="15619" max="15619" width="14.375" style="139" customWidth="1"/>
    <col min="15620" max="15620" width="15.75" style="139" customWidth="1"/>
    <col min="15621" max="15621" width="14.5" style="139" customWidth="1"/>
    <col min="15622" max="15872" width="9" style="139"/>
    <col min="15873" max="15873" width="47.125" style="139" customWidth="1"/>
    <col min="15874" max="15874" width="9.75" style="139" customWidth="1"/>
    <col min="15875" max="15875" width="14.375" style="139" customWidth="1"/>
    <col min="15876" max="15876" width="15.75" style="139" customWidth="1"/>
    <col min="15877" max="15877" width="14.5" style="139" customWidth="1"/>
    <col min="15878" max="16128" width="9" style="139"/>
    <col min="16129" max="16129" width="47.125" style="139" customWidth="1"/>
    <col min="16130" max="16130" width="9.75" style="139" customWidth="1"/>
    <col min="16131" max="16131" width="14.375" style="139" customWidth="1"/>
    <col min="16132" max="16132" width="15.75" style="139" customWidth="1"/>
    <col min="16133" max="16133" width="14.5" style="139" customWidth="1"/>
    <col min="16134" max="16384" width="9" style="139"/>
  </cols>
  <sheetData>
    <row r="1" spans="1:4" ht="21">
      <c r="A1" s="193" t="s">
        <v>284</v>
      </c>
      <c r="B1" s="193"/>
      <c r="C1" s="193"/>
      <c r="D1" s="193"/>
    </row>
    <row r="2" spans="1:4" ht="21">
      <c r="A2" s="193" t="s">
        <v>285</v>
      </c>
      <c r="B2" s="193"/>
      <c r="C2" s="193"/>
      <c r="D2" s="193"/>
    </row>
    <row r="3" spans="1:4" ht="21">
      <c r="A3" s="193" t="s">
        <v>286</v>
      </c>
      <c r="B3" s="193"/>
      <c r="C3" s="193"/>
      <c r="D3" s="193"/>
    </row>
    <row r="4" spans="1:4" ht="21">
      <c r="A4" s="69" t="s">
        <v>287</v>
      </c>
      <c r="B4" s="72" t="s">
        <v>183</v>
      </c>
      <c r="C4" s="70" t="s">
        <v>184</v>
      </c>
      <c r="D4" s="70" t="s">
        <v>185</v>
      </c>
    </row>
    <row r="5" spans="1:4" ht="21">
      <c r="A5" s="140" t="s">
        <v>37</v>
      </c>
      <c r="B5" s="141" t="s">
        <v>288</v>
      </c>
      <c r="C5" s="142">
        <v>0</v>
      </c>
      <c r="D5" s="142"/>
    </row>
    <row r="6" spans="1:4" ht="21">
      <c r="A6" s="149" t="s">
        <v>187</v>
      </c>
      <c r="B6" s="143" t="s">
        <v>289</v>
      </c>
      <c r="C6" s="144">
        <v>4683076.43</v>
      </c>
      <c r="D6" s="144"/>
    </row>
    <row r="7" spans="1:4" ht="21">
      <c r="A7" s="75" t="s">
        <v>188</v>
      </c>
      <c r="B7" s="76" t="s">
        <v>290</v>
      </c>
      <c r="C7" s="77">
        <v>7171420.4900000002</v>
      </c>
      <c r="D7" s="77"/>
    </row>
    <row r="8" spans="1:4" ht="21">
      <c r="A8" s="75" t="s">
        <v>189</v>
      </c>
      <c r="B8" s="76" t="s">
        <v>290</v>
      </c>
      <c r="C8" s="77">
        <v>1104195.3999999999</v>
      </c>
      <c r="D8" s="77"/>
    </row>
    <row r="9" spans="1:4" ht="21">
      <c r="A9" s="75" t="s">
        <v>190</v>
      </c>
      <c r="B9" s="76" t="s">
        <v>289</v>
      </c>
      <c r="C9" s="77">
        <v>892035.61</v>
      </c>
      <c r="D9" s="77"/>
    </row>
    <row r="10" spans="1:4" ht="21">
      <c r="A10" s="75" t="s">
        <v>191</v>
      </c>
      <c r="B10" s="76" t="s">
        <v>290</v>
      </c>
      <c r="C10" s="77">
        <v>5045646.6399999997</v>
      </c>
      <c r="D10" s="77"/>
    </row>
    <row r="11" spans="1:4" ht="21">
      <c r="A11" s="75" t="s">
        <v>192</v>
      </c>
      <c r="B11" s="76" t="s">
        <v>291</v>
      </c>
      <c r="C11" s="77">
        <v>2337047.25</v>
      </c>
      <c r="D11" s="77"/>
    </row>
    <row r="12" spans="1:4" ht="21">
      <c r="A12" s="75" t="s">
        <v>339</v>
      </c>
      <c r="B12" s="76" t="s">
        <v>292</v>
      </c>
      <c r="C12" s="77">
        <v>348240</v>
      </c>
      <c r="D12" s="77"/>
    </row>
    <row r="13" spans="1:4" ht="21">
      <c r="A13" s="75" t="s">
        <v>343</v>
      </c>
      <c r="B13" s="76"/>
      <c r="C13" s="77">
        <v>4790273</v>
      </c>
      <c r="D13" s="77"/>
    </row>
    <row r="14" spans="1:4" ht="21">
      <c r="A14" s="75" t="s">
        <v>340</v>
      </c>
      <c r="B14" s="76" t="s">
        <v>293</v>
      </c>
      <c r="C14" s="77">
        <v>348240</v>
      </c>
      <c r="D14" s="77"/>
    </row>
    <row r="15" spans="1:4" ht="21">
      <c r="A15" s="75" t="s">
        <v>341</v>
      </c>
      <c r="B15" s="76" t="s">
        <v>294</v>
      </c>
      <c r="C15" s="77"/>
      <c r="D15" s="77">
        <f>7116928.87+82043.41-20510.85</f>
        <v>7178461.4300000006</v>
      </c>
    </row>
    <row r="16" spans="1:4" ht="21">
      <c r="A16" s="75" t="s">
        <v>367</v>
      </c>
      <c r="B16" s="76" t="s">
        <v>295</v>
      </c>
      <c r="C16" s="77"/>
      <c r="D16" s="77">
        <f>10285055.89+20510.85</f>
        <v>10305566.74</v>
      </c>
    </row>
    <row r="17" spans="1:5" ht="21">
      <c r="A17" s="75" t="s">
        <v>344</v>
      </c>
      <c r="B17" s="76" t="s">
        <v>296</v>
      </c>
      <c r="C17" s="77"/>
      <c r="D17" s="77">
        <v>1068143.6499999999</v>
      </c>
    </row>
    <row r="18" spans="1:5" ht="21">
      <c r="A18" s="75" t="s">
        <v>338</v>
      </c>
      <c r="B18" s="76" t="s">
        <v>297</v>
      </c>
      <c r="C18" s="77"/>
      <c r="D18" s="77">
        <v>3029490</v>
      </c>
    </row>
    <row r="19" spans="1:5" ht="21">
      <c r="A19" s="78" t="s">
        <v>368</v>
      </c>
      <c r="B19" s="76" t="s">
        <v>299</v>
      </c>
      <c r="C19" s="77"/>
      <c r="D19" s="77">
        <v>4790273</v>
      </c>
    </row>
    <row r="20" spans="1:5" ht="21">
      <c r="A20" s="78" t="s">
        <v>345</v>
      </c>
      <c r="B20" s="76" t="s">
        <v>300</v>
      </c>
      <c r="C20" s="77"/>
      <c r="D20" s="77">
        <v>348240</v>
      </c>
    </row>
    <row r="21" spans="1:5" ht="21.75" thickBot="1">
      <c r="A21" s="145" t="s">
        <v>33</v>
      </c>
      <c r="B21" s="146"/>
      <c r="C21" s="73">
        <f>SUM(C5:C18)</f>
        <v>26720174.82</v>
      </c>
      <c r="D21" s="73">
        <f>SUM(D15:D20)</f>
        <v>26720174.82</v>
      </c>
      <c r="E21" s="147">
        <f>C21-D21</f>
        <v>0</v>
      </c>
    </row>
    <row r="22" spans="1:5" ht="21.75" thickTop="1">
      <c r="A22" s="148" t="s">
        <v>195</v>
      </c>
      <c r="B22" s="81"/>
      <c r="C22" s="79"/>
      <c r="D22" s="79"/>
    </row>
    <row r="23" spans="1:5" ht="25.5" customHeight="1"/>
    <row r="24" spans="1:5" ht="36" customHeight="1"/>
    <row r="25" spans="1:5" ht="21">
      <c r="A25" s="194" t="s">
        <v>346</v>
      </c>
      <c r="B25" s="194"/>
      <c r="C25" s="79" t="s">
        <v>196</v>
      </c>
      <c r="D25" s="79"/>
    </row>
    <row r="26" spans="1:5" ht="21">
      <c r="A26" s="80" t="s">
        <v>301</v>
      </c>
      <c r="B26" s="81"/>
      <c r="C26" s="192" t="s">
        <v>197</v>
      </c>
      <c r="D26" s="192"/>
    </row>
    <row r="27" spans="1:5" ht="21">
      <c r="A27" s="80" t="s">
        <v>198</v>
      </c>
      <c r="B27" s="81"/>
      <c r="C27" s="192" t="s">
        <v>195</v>
      </c>
      <c r="D27" s="192"/>
    </row>
    <row r="28" spans="1:5" ht="15">
      <c r="A28"/>
      <c r="B28"/>
      <c r="C28"/>
      <c r="D28"/>
    </row>
  </sheetData>
  <mergeCells count="6">
    <mergeCell ref="C27:D27"/>
    <mergeCell ref="A1:D1"/>
    <mergeCell ref="A2:D2"/>
    <mergeCell ref="A3:D3"/>
    <mergeCell ref="A25:B25"/>
    <mergeCell ref="C26:D26"/>
  </mergeCells>
  <pageMargins left="0.8125" right="0.14583333333333334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view="pageLayout" workbookViewId="0">
      <selection activeCell="B6" sqref="B6"/>
    </sheetView>
  </sheetViews>
  <sheetFormatPr defaultRowHeight="21"/>
  <cols>
    <col min="1" max="1" width="7.125" style="1" customWidth="1"/>
    <col min="2" max="2" width="39.5" style="1" bestFit="1" customWidth="1"/>
    <col min="3" max="3" width="12.375" style="4" customWidth="1"/>
    <col min="4" max="4" width="13.25" style="4" customWidth="1"/>
    <col min="5" max="5" width="13.75" style="4" customWidth="1"/>
    <col min="6" max="16384" width="9" style="1"/>
  </cols>
  <sheetData>
    <row r="1" spans="1:5">
      <c r="A1" s="195" t="s">
        <v>186</v>
      </c>
      <c r="B1" s="195"/>
      <c r="C1" s="195"/>
      <c r="D1" s="195"/>
      <c r="E1" s="195"/>
    </row>
    <row r="2" spans="1:5">
      <c r="A2" s="195" t="s">
        <v>236</v>
      </c>
      <c r="B2" s="195"/>
      <c r="C2" s="195"/>
      <c r="D2" s="195"/>
      <c r="E2" s="195"/>
    </row>
    <row r="3" spans="1:5">
      <c r="A3" s="195" t="s">
        <v>305</v>
      </c>
      <c r="B3" s="195"/>
      <c r="C3" s="195"/>
      <c r="D3" s="195"/>
      <c r="E3" s="195"/>
    </row>
    <row r="4" spans="1:5">
      <c r="A4" s="2" t="s">
        <v>363</v>
      </c>
    </row>
    <row r="5" spans="1:5">
      <c r="A5" s="1" t="s">
        <v>214</v>
      </c>
      <c r="E5" s="4">
        <v>11778935.02</v>
      </c>
    </row>
    <row r="6" spans="1:5">
      <c r="B6" s="1" t="s">
        <v>49</v>
      </c>
      <c r="C6" s="4">
        <v>82043.41</v>
      </c>
    </row>
    <row r="7" spans="1:5">
      <c r="B7" s="1" t="s">
        <v>50</v>
      </c>
      <c r="C7" s="4">
        <v>20510.849999999999</v>
      </c>
    </row>
    <row r="8" spans="1:5">
      <c r="B8" s="1" t="s">
        <v>51</v>
      </c>
    </row>
    <row r="9" spans="1:5">
      <c r="A9" s="1" t="s">
        <v>52</v>
      </c>
      <c r="B9" s="1" t="s">
        <v>215</v>
      </c>
      <c r="D9" s="4">
        <f>SUM(C6-C7)</f>
        <v>61532.560000000005</v>
      </c>
    </row>
    <row r="10" spans="1:5">
      <c r="B10" s="1" t="s">
        <v>311</v>
      </c>
      <c r="D10" s="4">
        <v>527510</v>
      </c>
    </row>
    <row r="11" spans="1:5">
      <c r="B11" s="154" t="s">
        <v>15</v>
      </c>
      <c r="D11" s="120">
        <v>359993.85</v>
      </c>
    </row>
    <row r="12" spans="1:5">
      <c r="A12" s="1" t="s">
        <v>53</v>
      </c>
      <c r="B12" s="1" t="s">
        <v>54</v>
      </c>
      <c r="D12" s="155">
        <v>5022000</v>
      </c>
    </row>
    <row r="13" spans="1:5">
      <c r="B13" s="1" t="s">
        <v>311</v>
      </c>
      <c r="D13" s="119">
        <v>527510</v>
      </c>
      <c r="E13" s="4">
        <f>D12+D13-D9-D10-D11</f>
        <v>4600473.5900000008</v>
      </c>
    </row>
    <row r="14" spans="1:5" ht="21.75" thickBot="1">
      <c r="A14" s="1" t="s">
        <v>320</v>
      </c>
      <c r="E14" s="96">
        <f>E5-E13</f>
        <v>7178461.4299999988</v>
      </c>
    </row>
    <row r="15" spans="1:5" ht="21.75" thickTop="1"/>
    <row r="17" spans="1:3">
      <c r="A17" s="1" t="s">
        <v>312</v>
      </c>
    </row>
    <row r="18" spans="1:3">
      <c r="B18" s="1" t="s">
        <v>216</v>
      </c>
      <c r="C18" s="4">
        <f>งบแสดงฐานะ!E9</f>
        <v>2337047.25</v>
      </c>
    </row>
    <row r="19" spans="1:3" ht="21.75" thickBot="1">
      <c r="B19" s="1" t="s">
        <v>217</v>
      </c>
      <c r="C19" s="96">
        <f>E14-C18</f>
        <v>4841414.1799999988</v>
      </c>
    </row>
    <row r="20" spans="1:3" ht="21.75" thickTop="1"/>
  </sheetData>
  <mergeCells count="3">
    <mergeCell ref="A1:E1"/>
    <mergeCell ref="A2:E2"/>
    <mergeCell ref="A3:E3"/>
  </mergeCells>
  <pageMargins left="0.84375" right="0.17708333333333334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view="pageLayout" workbookViewId="0">
      <selection activeCell="C12" sqref="C12"/>
    </sheetView>
  </sheetViews>
  <sheetFormatPr defaultRowHeight="21"/>
  <cols>
    <col min="1" max="1" width="16.5" style="1" customWidth="1"/>
    <col min="2" max="2" width="17.5" style="1" customWidth="1"/>
    <col min="3" max="3" width="20" style="1" customWidth="1"/>
    <col min="4" max="4" width="14.75" style="4" customWidth="1"/>
    <col min="5" max="5" width="13.5" style="4" customWidth="1"/>
    <col min="6" max="6" width="14.375" style="4" customWidth="1"/>
    <col min="7" max="7" width="13.25" style="4" customWidth="1"/>
    <col min="8" max="8" width="14" style="4" customWidth="1"/>
    <col min="9" max="16384" width="9" style="1"/>
  </cols>
  <sheetData>
    <row r="1" spans="1:8">
      <c r="A1" s="195" t="s">
        <v>186</v>
      </c>
      <c r="B1" s="195"/>
      <c r="C1" s="195"/>
      <c r="D1" s="195"/>
      <c r="E1" s="195"/>
      <c r="F1" s="195"/>
      <c r="G1" s="195"/>
      <c r="H1" s="195"/>
    </row>
    <row r="2" spans="1:8">
      <c r="A2" s="195" t="s">
        <v>236</v>
      </c>
      <c r="B2" s="195"/>
      <c r="C2" s="195"/>
      <c r="D2" s="195"/>
      <c r="E2" s="195"/>
      <c r="F2" s="195"/>
      <c r="G2" s="195"/>
      <c r="H2" s="195"/>
    </row>
    <row r="3" spans="1:8">
      <c r="A3" s="195" t="s">
        <v>305</v>
      </c>
      <c r="B3" s="195"/>
      <c r="C3" s="195"/>
      <c r="D3" s="195"/>
      <c r="E3" s="195"/>
      <c r="F3" s="195"/>
      <c r="G3" s="195"/>
      <c r="H3" s="195"/>
    </row>
    <row r="4" spans="1:8">
      <c r="A4" s="2" t="s">
        <v>364</v>
      </c>
    </row>
    <row r="5" spans="1:8">
      <c r="A5" s="200" t="s">
        <v>45</v>
      </c>
      <c r="B5" s="200" t="s">
        <v>43</v>
      </c>
      <c r="C5" s="200" t="s">
        <v>44</v>
      </c>
      <c r="D5" s="29" t="s">
        <v>55</v>
      </c>
      <c r="E5" s="210" t="s">
        <v>57</v>
      </c>
      <c r="F5" s="210" t="s">
        <v>58</v>
      </c>
      <c r="G5" s="210" t="s">
        <v>59</v>
      </c>
      <c r="H5" s="210" t="s">
        <v>60</v>
      </c>
    </row>
    <row r="6" spans="1:8">
      <c r="A6" s="200"/>
      <c r="B6" s="200"/>
      <c r="C6" s="200"/>
      <c r="D6" s="30" t="s">
        <v>56</v>
      </c>
      <c r="E6" s="210"/>
      <c r="F6" s="210"/>
      <c r="G6" s="210"/>
      <c r="H6" s="210"/>
    </row>
    <row r="7" spans="1:8">
      <c r="A7" s="11" t="s">
        <v>81</v>
      </c>
      <c r="B7" s="90" t="s">
        <v>365</v>
      </c>
      <c r="C7" s="11" t="s">
        <v>366</v>
      </c>
      <c r="D7" s="12">
        <v>4160000</v>
      </c>
      <c r="E7" s="157">
        <v>4140000</v>
      </c>
      <c r="F7" s="12">
        <v>3618000</v>
      </c>
      <c r="G7" s="12">
        <f>E7-F7</f>
        <v>522000</v>
      </c>
      <c r="H7" s="12">
        <v>0</v>
      </c>
    </row>
    <row r="8" spans="1:8">
      <c r="A8" s="22"/>
      <c r="B8" s="92"/>
      <c r="C8" s="22"/>
      <c r="D8" s="91"/>
      <c r="E8" s="158"/>
      <c r="F8" s="91"/>
      <c r="G8" s="91"/>
      <c r="H8" s="91"/>
    </row>
    <row r="9" spans="1:8">
      <c r="A9" s="11" t="s">
        <v>81</v>
      </c>
      <c r="B9" s="90" t="s">
        <v>365</v>
      </c>
      <c r="C9" s="156" t="s">
        <v>314</v>
      </c>
      <c r="D9" s="12">
        <v>499800</v>
      </c>
      <c r="E9" s="157">
        <v>499000</v>
      </c>
      <c r="F9" s="12">
        <v>499000</v>
      </c>
      <c r="G9" s="12">
        <v>0</v>
      </c>
      <c r="H9" s="12"/>
    </row>
    <row r="10" spans="1:8">
      <c r="A10" s="22"/>
      <c r="B10" s="22"/>
      <c r="C10" s="159" t="s">
        <v>313</v>
      </c>
      <c r="D10" s="91"/>
      <c r="E10" s="158"/>
      <c r="F10" s="91"/>
      <c r="G10" s="91"/>
      <c r="H10" s="91"/>
    </row>
    <row r="11" spans="1:8">
      <c r="A11" s="11" t="s">
        <v>81</v>
      </c>
      <c r="B11" s="90" t="s">
        <v>365</v>
      </c>
      <c r="C11" s="156" t="s">
        <v>316</v>
      </c>
      <c r="D11" s="14">
        <v>497100</v>
      </c>
      <c r="E11" s="160">
        <v>497000</v>
      </c>
      <c r="F11" s="14">
        <v>497000</v>
      </c>
      <c r="G11" s="14">
        <v>100</v>
      </c>
      <c r="H11" s="14"/>
    </row>
    <row r="12" spans="1:8">
      <c r="A12" s="22"/>
      <c r="B12" s="22"/>
      <c r="C12" s="159" t="s">
        <v>315</v>
      </c>
      <c r="D12" s="91"/>
      <c r="E12" s="158"/>
      <c r="F12" s="91"/>
      <c r="G12" s="91"/>
      <c r="H12" s="91"/>
    </row>
    <row r="13" spans="1:8">
      <c r="A13" s="11" t="s">
        <v>81</v>
      </c>
      <c r="B13" s="90" t="s">
        <v>365</v>
      </c>
      <c r="C13" s="162" t="s">
        <v>318</v>
      </c>
      <c r="D13" s="12">
        <v>168700</v>
      </c>
      <c r="E13" s="157">
        <v>168400</v>
      </c>
      <c r="F13" s="12">
        <v>168400</v>
      </c>
      <c r="G13" s="12">
        <v>300</v>
      </c>
      <c r="H13" s="12"/>
    </row>
    <row r="14" spans="1:8">
      <c r="A14" s="22"/>
      <c r="B14" s="22"/>
      <c r="C14" s="161" t="s">
        <v>317</v>
      </c>
      <c r="D14" s="91"/>
      <c r="E14" s="158"/>
      <c r="F14" s="91"/>
      <c r="G14" s="91"/>
      <c r="H14" s="91"/>
    </row>
    <row r="15" spans="1:8">
      <c r="A15" s="11" t="s">
        <v>81</v>
      </c>
      <c r="B15" s="90" t="s">
        <v>365</v>
      </c>
      <c r="C15" s="163" t="s">
        <v>319</v>
      </c>
      <c r="D15" s="12">
        <v>239600</v>
      </c>
      <c r="E15" s="157">
        <v>239600</v>
      </c>
      <c r="F15" s="12">
        <v>239600</v>
      </c>
      <c r="G15" s="12">
        <v>0</v>
      </c>
      <c r="H15" s="12"/>
    </row>
    <row r="16" spans="1:8">
      <c r="A16" s="22"/>
      <c r="B16" s="22"/>
      <c r="C16" s="164" t="s">
        <v>317</v>
      </c>
      <c r="D16" s="91"/>
      <c r="E16" s="158"/>
      <c r="F16" s="91"/>
      <c r="G16" s="91"/>
      <c r="H16" s="91"/>
    </row>
    <row r="17" spans="1:8">
      <c r="A17" s="24"/>
      <c r="B17" s="24"/>
      <c r="C17" s="24"/>
      <c r="D17" s="21"/>
      <c r="E17" s="31"/>
      <c r="F17" s="21"/>
      <c r="G17" s="21"/>
      <c r="H17" s="21"/>
    </row>
    <row r="18" spans="1:8">
      <c r="A18" s="201" t="s">
        <v>33</v>
      </c>
      <c r="B18" s="201"/>
      <c r="C18" s="201"/>
      <c r="D18" s="15">
        <f>SUM(D7:D15)</f>
        <v>5565200</v>
      </c>
      <c r="E18" s="15">
        <f t="shared" ref="E18:H18" si="0">SUM(E7:E15)</f>
        <v>5544000</v>
      </c>
      <c r="F18" s="15">
        <f t="shared" si="0"/>
        <v>5022000</v>
      </c>
      <c r="G18" s="15">
        <f t="shared" si="0"/>
        <v>522400</v>
      </c>
      <c r="H18" s="15">
        <f t="shared" si="0"/>
        <v>0</v>
      </c>
    </row>
    <row r="19" spans="1:8">
      <c r="A19" s="26"/>
      <c r="B19" s="26"/>
      <c r="C19" s="26"/>
    </row>
  </sheetData>
  <mergeCells count="11">
    <mergeCell ref="F5:F6"/>
    <mergeCell ref="G5:G6"/>
    <mergeCell ref="H5:H6"/>
    <mergeCell ref="A18:C18"/>
    <mergeCell ref="A1:H1"/>
    <mergeCell ref="A2:H2"/>
    <mergeCell ref="A3:H3"/>
    <mergeCell ref="A5:A6"/>
    <mergeCell ref="B5:B6"/>
    <mergeCell ref="C5:C6"/>
    <mergeCell ref="E5:E6"/>
  </mergeCells>
  <pageMargins left="0.65625" right="0.59375" top="1.0416666666666667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view="pageLayout" workbookViewId="0">
      <selection activeCell="B10" sqref="B10"/>
    </sheetView>
  </sheetViews>
  <sheetFormatPr defaultRowHeight="21"/>
  <cols>
    <col min="1" max="1" width="15.375" style="1" customWidth="1"/>
    <col min="2" max="2" width="20.5" style="1" customWidth="1"/>
    <col min="3" max="3" width="21.5" style="1" customWidth="1"/>
    <col min="4" max="4" width="18.5" style="4" customWidth="1"/>
    <col min="5" max="5" width="16.875" style="4" customWidth="1"/>
    <col min="6" max="6" width="21.625" style="4" customWidth="1"/>
    <col min="7" max="16384" width="9" style="1"/>
  </cols>
  <sheetData>
    <row r="1" spans="1:8">
      <c r="A1" s="195" t="s">
        <v>186</v>
      </c>
      <c r="B1" s="195"/>
      <c r="C1" s="195"/>
      <c r="D1" s="195"/>
      <c r="E1" s="195"/>
      <c r="F1" s="195"/>
      <c r="G1" s="9"/>
      <c r="H1" s="9"/>
    </row>
    <row r="2" spans="1:8">
      <c r="A2" s="195" t="s">
        <v>61</v>
      </c>
      <c r="B2" s="195"/>
      <c r="C2" s="195"/>
      <c r="D2" s="195"/>
      <c r="E2" s="195"/>
      <c r="F2" s="195"/>
    </row>
    <row r="3" spans="1:8">
      <c r="A3" s="211" t="s">
        <v>337</v>
      </c>
      <c r="B3" s="211"/>
      <c r="C3" s="211"/>
      <c r="D3" s="211"/>
      <c r="E3" s="211"/>
      <c r="F3" s="211"/>
    </row>
    <row r="4" spans="1:8">
      <c r="A4" s="25" t="s">
        <v>63</v>
      </c>
      <c r="B4" s="25" t="s">
        <v>45</v>
      </c>
      <c r="C4" s="25" t="s">
        <v>40</v>
      </c>
      <c r="D4" s="19" t="s">
        <v>64</v>
      </c>
      <c r="E4" s="19" t="s">
        <v>65</v>
      </c>
      <c r="F4" s="19" t="s">
        <v>33</v>
      </c>
    </row>
    <row r="5" spans="1:8">
      <c r="A5" s="24" t="s">
        <v>65</v>
      </c>
      <c r="B5" s="24" t="s">
        <v>65</v>
      </c>
      <c r="C5" s="24" t="s">
        <v>46</v>
      </c>
      <c r="D5" s="21"/>
      <c r="E5" s="21">
        <v>584841.04</v>
      </c>
      <c r="F5" s="21">
        <f>SUM(E5)</f>
        <v>584841.04</v>
      </c>
    </row>
    <row r="6" spans="1:8">
      <c r="A6" s="24"/>
      <c r="B6" s="24"/>
      <c r="C6" s="24" t="s">
        <v>85</v>
      </c>
      <c r="D6" s="21">
        <v>5246960</v>
      </c>
      <c r="E6" s="21"/>
      <c r="F6" s="21">
        <f t="shared" ref="F6:F14" si="0">SUM(E6)</f>
        <v>0</v>
      </c>
    </row>
    <row r="7" spans="1:8">
      <c r="A7" s="24"/>
      <c r="B7" s="24"/>
      <c r="C7" s="24"/>
      <c r="D7" s="21"/>
      <c r="E7" s="21"/>
      <c r="F7" s="21">
        <f t="shared" si="0"/>
        <v>0</v>
      </c>
    </row>
    <row r="8" spans="1:8">
      <c r="A8" s="24"/>
      <c r="B8" s="24"/>
      <c r="C8" s="24"/>
      <c r="D8" s="21"/>
      <c r="E8" s="21"/>
      <c r="F8" s="21">
        <f t="shared" si="0"/>
        <v>0</v>
      </c>
    </row>
    <row r="9" spans="1:8">
      <c r="A9" s="24"/>
      <c r="B9" s="24"/>
      <c r="C9" s="24"/>
      <c r="D9" s="21"/>
      <c r="E9" s="21"/>
      <c r="F9" s="21">
        <f t="shared" si="0"/>
        <v>0</v>
      </c>
    </row>
    <row r="10" spans="1:8">
      <c r="A10" s="24"/>
      <c r="B10" s="24"/>
      <c r="C10" s="24"/>
      <c r="D10" s="21"/>
      <c r="E10" s="21"/>
      <c r="F10" s="21">
        <f t="shared" si="0"/>
        <v>0</v>
      </c>
    </row>
    <row r="11" spans="1:8">
      <c r="A11" s="24"/>
      <c r="B11" s="24"/>
      <c r="C11" s="24"/>
      <c r="D11" s="21"/>
      <c r="E11" s="21"/>
      <c r="F11" s="21">
        <f t="shared" si="0"/>
        <v>0</v>
      </c>
    </row>
    <row r="12" spans="1:8">
      <c r="A12" s="24"/>
      <c r="B12" s="24"/>
      <c r="C12" s="24"/>
      <c r="D12" s="21"/>
      <c r="E12" s="21"/>
      <c r="F12" s="21">
        <f t="shared" si="0"/>
        <v>0</v>
      </c>
    </row>
    <row r="13" spans="1:8">
      <c r="A13" s="24"/>
      <c r="B13" s="24"/>
      <c r="C13" s="24"/>
      <c r="D13" s="21"/>
      <c r="E13" s="21"/>
      <c r="F13" s="21">
        <f t="shared" si="0"/>
        <v>0</v>
      </c>
    </row>
    <row r="14" spans="1:8">
      <c r="A14" s="24"/>
      <c r="B14" s="24"/>
      <c r="C14" s="24"/>
      <c r="D14" s="15"/>
      <c r="E14" s="15"/>
      <c r="F14" s="15">
        <f t="shared" si="0"/>
        <v>0</v>
      </c>
    </row>
    <row r="15" spans="1:8">
      <c r="A15" s="201" t="s">
        <v>33</v>
      </c>
      <c r="B15" s="201"/>
      <c r="C15" s="201"/>
      <c r="D15" s="15">
        <f>SUM(D5:D14)</f>
        <v>5246960</v>
      </c>
      <c r="E15" s="15">
        <f>SUM(E5:E14)</f>
        <v>584841.04</v>
      </c>
      <c r="F15" s="15">
        <f>SUM(F5:F14)</f>
        <v>584841.04</v>
      </c>
    </row>
    <row r="17" spans="1:1">
      <c r="A17" s="1" t="s">
        <v>66</v>
      </c>
    </row>
  </sheetData>
  <mergeCells count="4">
    <mergeCell ref="A15:C15"/>
    <mergeCell ref="A2:F2"/>
    <mergeCell ref="A3:F3"/>
    <mergeCell ref="A1:F1"/>
  </mergeCells>
  <pageMargins left="0.88541666666666663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Layout" workbookViewId="0">
      <selection activeCell="G17" sqref="G17"/>
    </sheetView>
  </sheetViews>
  <sheetFormatPr defaultRowHeight="21"/>
  <cols>
    <col min="1" max="1" width="11.25" style="1" customWidth="1"/>
    <col min="2" max="2" width="17.875" style="1" customWidth="1"/>
    <col min="3" max="3" width="20.25" style="1" bestFit="1" customWidth="1"/>
    <col min="4" max="4" width="16.875" style="4" customWidth="1"/>
    <col min="5" max="5" width="18.5" style="4" customWidth="1"/>
    <col min="6" max="6" width="11.75" style="4" customWidth="1"/>
    <col min="7" max="7" width="16.875" style="4" customWidth="1"/>
    <col min="8" max="8" width="17" style="4" customWidth="1"/>
    <col min="9" max="16384" width="9" style="1"/>
  </cols>
  <sheetData>
    <row r="1" spans="1:10">
      <c r="A1" s="195" t="s">
        <v>186</v>
      </c>
      <c r="B1" s="195"/>
      <c r="C1" s="195"/>
      <c r="D1" s="195"/>
      <c r="E1" s="195"/>
      <c r="F1" s="195"/>
      <c r="G1" s="195"/>
      <c r="H1" s="195"/>
      <c r="I1" s="9"/>
      <c r="J1" s="9"/>
    </row>
    <row r="2" spans="1:10">
      <c r="A2" s="195" t="s">
        <v>84</v>
      </c>
      <c r="B2" s="195"/>
      <c r="C2" s="195"/>
      <c r="D2" s="195"/>
      <c r="E2" s="195"/>
      <c r="F2" s="195"/>
      <c r="G2" s="195"/>
      <c r="H2" s="195"/>
    </row>
    <row r="3" spans="1:10">
      <c r="A3" s="211" t="s">
        <v>337</v>
      </c>
      <c r="B3" s="211"/>
      <c r="C3" s="211"/>
      <c r="D3" s="211"/>
      <c r="E3" s="211"/>
      <c r="F3" s="211"/>
      <c r="G3" s="211"/>
      <c r="H3" s="211"/>
    </row>
    <row r="4" spans="1:10">
      <c r="A4" s="214" t="s">
        <v>63</v>
      </c>
      <c r="B4" s="214" t="s">
        <v>45</v>
      </c>
      <c r="C4" s="214" t="s">
        <v>40</v>
      </c>
      <c r="D4" s="212" t="s">
        <v>64</v>
      </c>
      <c r="E4" s="212" t="s">
        <v>67</v>
      </c>
      <c r="F4" s="36" t="s">
        <v>111</v>
      </c>
      <c r="G4" s="212" t="s">
        <v>68</v>
      </c>
      <c r="H4" s="212" t="s">
        <v>33</v>
      </c>
    </row>
    <row r="5" spans="1:10">
      <c r="A5" s="215"/>
      <c r="B5" s="215"/>
      <c r="C5" s="215"/>
      <c r="D5" s="213"/>
      <c r="E5" s="213"/>
      <c r="F5" s="37" t="s">
        <v>110</v>
      </c>
      <c r="G5" s="213"/>
      <c r="H5" s="213"/>
    </row>
    <row r="6" spans="1:10">
      <c r="A6" s="35" t="s">
        <v>69</v>
      </c>
      <c r="B6" s="35" t="s">
        <v>74</v>
      </c>
      <c r="C6" s="24" t="s">
        <v>46</v>
      </c>
      <c r="D6" s="21"/>
      <c r="E6" s="21">
        <v>2624640</v>
      </c>
      <c r="F6" s="21">
        <v>0</v>
      </c>
      <c r="G6" s="21">
        <v>0</v>
      </c>
      <c r="H6" s="21">
        <f>SUM(E6:G6)</f>
        <v>2624640</v>
      </c>
    </row>
    <row r="7" spans="1:10">
      <c r="A7" s="34"/>
      <c r="B7" s="34" t="s">
        <v>75</v>
      </c>
      <c r="C7" s="24" t="s">
        <v>46</v>
      </c>
      <c r="D7" s="71"/>
      <c r="E7" s="21"/>
      <c r="F7" s="21"/>
      <c r="G7" s="21"/>
      <c r="H7" s="21">
        <f t="shared" ref="H7:H15" si="0">SUM(E7:G7)</f>
        <v>0</v>
      </c>
    </row>
    <row r="8" spans="1:10">
      <c r="A8" s="34"/>
      <c r="B8" s="34" t="s">
        <v>75</v>
      </c>
      <c r="C8" s="24" t="s">
        <v>85</v>
      </c>
      <c r="D8" s="21"/>
      <c r="E8" s="21"/>
      <c r="F8" s="21"/>
      <c r="G8" s="21"/>
      <c r="H8" s="21">
        <f t="shared" si="0"/>
        <v>0</v>
      </c>
    </row>
    <row r="9" spans="1:10">
      <c r="A9" s="34" t="s">
        <v>70</v>
      </c>
      <c r="B9" s="34" t="s">
        <v>76</v>
      </c>
      <c r="C9" s="24" t="s">
        <v>46</v>
      </c>
      <c r="D9" s="21"/>
      <c r="E9" s="21"/>
      <c r="F9" s="21"/>
      <c r="G9" s="21"/>
      <c r="H9" s="21">
        <f t="shared" si="0"/>
        <v>0</v>
      </c>
    </row>
    <row r="10" spans="1:10">
      <c r="A10" s="34"/>
      <c r="B10" s="34" t="s">
        <v>77</v>
      </c>
      <c r="C10" s="24" t="s">
        <v>46</v>
      </c>
      <c r="D10" s="21"/>
      <c r="E10" s="21"/>
      <c r="F10" s="21"/>
      <c r="G10" s="21"/>
      <c r="H10" s="21">
        <f>SUM(E10:G10)</f>
        <v>0</v>
      </c>
    </row>
    <row r="11" spans="1:10">
      <c r="A11" s="34"/>
      <c r="B11" s="34" t="s">
        <v>78</v>
      </c>
      <c r="C11" s="24" t="s">
        <v>46</v>
      </c>
      <c r="D11" s="21"/>
      <c r="E11" s="21"/>
      <c r="F11" s="21"/>
      <c r="G11" s="21"/>
      <c r="H11" s="21">
        <f t="shared" si="0"/>
        <v>0</v>
      </c>
    </row>
    <row r="12" spans="1:10">
      <c r="A12" s="34"/>
      <c r="B12" s="34" t="s">
        <v>79</v>
      </c>
      <c r="C12" s="24" t="s">
        <v>46</v>
      </c>
      <c r="D12" s="21"/>
      <c r="E12" s="21"/>
      <c r="F12" s="21"/>
      <c r="G12" s="21"/>
      <c r="H12" s="21">
        <f t="shared" si="0"/>
        <v>0</v>
      </c>
    </row>
    <row r="13" spans="1:10">
      <c r="A13" s="34" t="s">
        <v>71</v>
      </c>
      <c r="B13" s="34" t="s">
        <v>80</v>
      </c>
      <c r="C13" s="24" t="s">
        <v>46</v>
      </c>
      <c r="D13" s="21"/>
      <c r="E13" s="21"/>
      <c r="F13" s="21"/>
      <c r="G13" s="21"/>
      <c r="H13" s="21">
        <f t="shared" si="0"/>
        <v>0</v>
      </c>
    </row>
    <row r="14" spans="1:10">
      <c r="A14" s="34"/>
      <c r="B14" s="34" t="s">
        <v>81</v>
      </c>
      <c r="C14" s="24" t="s">
        <v>46</v>
      </c>
      <c r="D14" s="21"/>
      <c r="E14" s="21"/>
      <c r="F14" s="21"/>
      <c r="G14" s="21"/>
      <c r="H14" s="21">
        <f t="shared" si="0"/>
        <v>0</v>
      </c>
    </row>
    <row r="15" spans="1:10">
      <c r="A15" s="34"/>
      <c r="B15" s="34" t="s">
        <v>81</v>
      </c>
      <c r="C15" s="24" t="s">
        <v>85</v>
      </c>
      <c r="D15" s="21"/>
      <c r="E15" s="21"/>
      <c r="F15" s="21"/>
      <c r="G15" s="21"/>
      <c r="H15" s="21">
        <f t="shared" si="0"/>
        <v>0</v>
      </c>
    </row>
    <row r="16" spans="1:10">
      <c r="A16" s="34" t="s">
        <v>73</v>
      </c>
      <c r="B16" s="24" t="s">
        <v>83</v>
      </c>
      <c r="C16" s="24" t="s">
        <v>46</v>
      </c>
      <c r="D16" s="21"/>
      <c r="E16" s="15"/>
      <c r="F16" s="15"/>
      <c r="G16" s="15"/>
      <c r="H16" s="21">
        <f>SUM(E16:G16)</f>
        <v>0</v>
      </c>
    </row>
    <row r="17" spans="1:8">
      <c r="A17" s="201" t="s">
        <v>33</v>
      </c>
      <c r="B17" s="201"/>
      <c r="C17" s="201"/>
      <c r="D17" s="15">
        <f>SUM(D6:D16)</f>
        <v>0</v>
      </c>
      <c r="E17" s="15">
        <f>SUM(E6:E16)</f>
        <v>2624640</v>
      </c>
      <c r="F17" s="15">
        <f>SUM(F6:F16)</f>
        <v>0</v>
      </c>
      <c r="G17" s="15">
        <f>SUM(G6:G16)</f>
        <v>0</v>
      </c>
      <c r="H17" s="21">
        <f>SUM(H6:H16)</f>
        <v>2624640</v>
      </c>
    </row>
    <row r="19" spans="1:8">
      <c r="A19" s="1" t="s">
        <v>66</v>
      </c>
    </row>
  </sheetData>
  <mergeCells count="11">
    <mergeCell ref="H4:H5"/>
    <mergeCell ref="A1:H1"/>
    <mergeCell ref="A2:H2"/>
    <mergeCell ref="A3:H3"/>
    <mergeCell ref="A17:C17"/>
    <mergeCell ref="A4:A5"/>
    <mergeCell ref="B4:B5"/>
    <mergeCell ref="C4:C5"/>
    <mergeCell ref="D4:D5"/>
    <mergeCell ref="E4:E5"/>
    <mergeCell ref="G4:G5"/>
  </mergeCells>
  <pageMargins left="0.41" right="0.1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A3" sqref="A3:H3"/>
    </sheetView>
  </sheetViews>
  <sheetFormatPr defaultRowHeight="21"/>
  <cols>
    <col min="1" max="1" width="11.25" style="1" customWidth="1"/>
    <col min="2" max="2" width="17.875" style="1" customWidth="1"/>
    <col min="3" max="3" width="20.25" style="1" bestFit="1" customWidth="1"/>
    <col min="4" max="4" width="16.875" style="4" customWidth="1"/>
    <col min="5" max="5" width="18.5" style="4" customWidth="1"/>
    <col min="6" max="6" width="10.25" style="4" customWidth="1"/>
    <col min="7" max="7" width="18.875" style="4" customWidth="1"/>
    <col min="8" max="8" width="19.125" style="4" customWidth="1"/>
    <col min="9" max="16384" width="9" style="1"/>
  </cols>
  <sheetData>
    <row r="1" spans="1:10">
      <c r="A1" s="195" t="str">
        <f>+บริหาร!A1</f>
        <v>เทศบาลตำบลภูวง</v>
      </c>
      <c r="B1" s="195"/>
      <c r="C1" s="195"/>
      <c r="D1" s="195"/>
      <c r="E1" s="195"/>
      <c r="F1" s="195"/>
      <c r="G1" s="195"/>
      <c r="H1" s="195"/>
      <c r="I1" s="9"/>
      <c r="J1" s="9"/>
    </row>
    <row r="2" spans="1:10">
      <c r="A2" s="195" t="s">
        <v>86</v>
      </c>
      <c r="B2" s="195"/>
      <c r="C2" s="195"/>
      <c r="D2" s="195"/>
      <c r="E2" s="195"/>
      <c r="F2" s="195"/>
      <c r="G2" s="195"/>
      <c r="H2" s="195"/>
    </row>
    <row r="3" spans="1:10">
      <c r="A3" s="211" t="s">
        <v>337</v>
      </c>
      <c r="B3" s="211"/>
      <c r="C3" s="211"/>
      <c r="D3" s="211"/>
      <c r="E3" s="211"/>
      <c r="F3" s="211"/>
      <c r="G3" s="211"/>
      <c r="H3" s="211"/>
    </row>
    <row r="4" spans="1:10">
      <c r="A4" s="214" t="s">
        <v>63</v>
      </c>
      <c r="B4" s="214" t="s">
        <v>45</v>
      </c>
      <c r="C4" s="214" t="s">
        <v>40</v>
      </c>
      <c r="D4" s="212" t="s">
        <v>64</v>
      </c>
      <c r="E4" s="27" t="s">
        <v>87</v>
      </c>
      <c r="F4" s="212" t="s">
        <v>89</v>
      </c>
      <c r="G4" s="27" t="s">
        <v>90</v>
      </c>
      <c r="H4" s="212" t="s">
        <v>33</v>
      </c>
    </row>
    <row r="5" spans="1:10">
      <c r="A5" s="215"/>
      <c r="B5" s="215"/>
      <c r="C5" s="215"/>
      <c r="D5" s="213"/>
      <c r="E5" s="28" t="s">
        <v>88</v>
      </c>
      <c r="F5" s="213"/>
      <c r="G5" s="28" t="s">
        <v>91</v>
      </c>
      <c r="H5" s="213"/>
    </row>
    <row r="6" spans="1:10">
      <c r="A6" s="35" t="s">
        <v>69</v>
      </c>
      <c r="B6" s="35" t="s">
        <v>74</v>
      </c>
      <c r="C6" s="24" t="s">
        <v>46</v>
      </c>
      <c r="D6" s="21">
        <v>0</v>
      </c>
      <c r="E6" s="21">
        <v>0</v>
      </c>
      <c r="F6" s="21">
        <v>0</v>
      </c>
      <c r="G6" s="21">
        <v>0</v>
      </c>
      <c r="H6" s="21">
        <f>SUM(E6:G6)</f>
        <v>0</v>
      </c>
    </row>
    <row r="7" spans="1:10">
      <c r="A7" s="34"/>
      <c r="B7" s="34" t="s">
        <v>75</v>
      </c>
      <c r="C7" s="24" t="s">
        <v>46</v>
      </c>
      <c r="D7" s="71"/>
      <c r="E7" s="21"/>
      <c r="F7" s="21"/>
      <c r="G7" s="21"/>
      <c r="H7" s="21">
        <f t="shared" ref="H7:H18" si="0">SUM(E7:G7)</f>
        <v>0</v>
      </c>
    </row>
    <row r="8" spans="1:10">
      <c r="A8" s="34"/>
      <c r="B8" s="34" t="s">
        <v>75</v>
      </c>
      <c r="C8" s="24" t="s">
        <v>85</v>
      </c>
      <c r="D8" s="21"/>
      <c r="E8" s="21"/>
      <c r="F8" s="21"/>
      <c r="G8" s="21"/>
      <c r="H8" s="21">
        <f t="shared" si="0"/>
        <v>0</v>
      </c>
    </row>
    <row r="9" spans="1:10">
      <c r="A9" s="34" t="s">
        <v>70</v>
      </c>
      <c r="B9" s="34" t="s">
        <v>76</v>
      </c>
      <c r="C9" s="24" t="s">
        <v>46</v>
      </c>
      <c r="D9" s="21"/>
      <c r="E9" s="21"/>
      <c r="F9" s="21"/>
      <c r="G9" s="21"/>
      <c r="H9" s="21">
        <f t="shared" si="0"/>
        <v>0</v>
      </c>
    </row>
    <row r="10" spans="1:10">
      <c r="A10" s="34"/>
      <c r="B10" s="34" t="s">
        <v>77</v>
      </c>
      <c r="C10" s="24" t="s">
        <v>46</v>
      </c>
      <c r="D10" s="21"/>
      <c r="E10" s="21"/>
      <c r="F10" s="21"/>
      <c r="G10" s="21"/>
      <c r="H10" s="21">
        <f t="shared" si="0"/>
        <v>0</v>
      </c>
    </row>
    <row r="11" spans="1:10">
      <c r="A11" s="34"/>
      <c r="B11" s="34" t="s">
        <v>78</v>
      </c>
      <c r="C11" s="24" t="s">
        <v>46</v>
      </c>
      <c r="D11" s="21"/>
      <c r="E11" s="21"/>
      <c r="F11" s="21"/>
      <c r="G11" s="21"/>
      <c r="H11" s="21">
        <f t="shared" si="0"/>
        <v>0</v>
      </c>
    </row>
    <row r="12" spans="1:10">
      <c r="A12" s="34"/>
      <c r="B12" s="34" t="s">
        <v>78</v>
      </c>
      <c r="C12" s="24" t="s">
        <v>85</v>
      </c>
      <c r="D12" s="21"/>
      <c r="E12" s="21"/>
      <c r="F12" s="21"/>
      <c r="G12" s="21"/>
      <c r="H12" s="21">
        <f t="shared" si="0"/>
        <v>0</v>
      </c>
    </row>
    <row r="13" spans="1:10">
      <c r="A13" s="34"/>
      <c r="B13" s="34" t="s">
        <v>79</v>
      </c>
      <c r="C13" s="24" t="s">
        <v>46</v>
      </c>
      <c r="D13" s="21"/>
      <c r="E13" s="21"/>
      <c r="F13" s="21"/>
      <c r="G13" s="21"/>
      <c r="H13" s="21">
        <f t="shared" si="0"/>
        <v>0</v>
      </c>
    </row>
    <row r="14" spans="1:10">
      <c r="A14" s="34" t="s">
        <v>71</v>
      </c>
      <c r="B14" s="34" t="s">
        <v>80</v>
      </c>
      <c r="C14" s="24" t="s">
        <v>46</v>
      </c>
      <c r="D14" s="21"/>
      <c r="E14" s="21"/>
      <c r="F14" s="21"/>
      <c r="G14" s="21"/>
      <c r="H14" s="21">
        <f t="shared" si="0"/>
        <v>0</v>
      </c>
    </row>
    <row r="15" spans="1:10">
      <c r="A15" s="34"/>
      <c r="B15" s="34" t="s">
        <v>81</v>
      </c>
      <c r="C15" s="24" t="s">
        <v>46</v>
      </c>
      <c r="D15" s="21"/>
      <c r="E15" s="21"/>
      <c r="F15" s="21"/>
      <c r="G15" s="21"/>
      <c r="H15" s="21">
        <f t="shared" si="0"/>
        <v>0</v>
      </c>
    </row>
    <row r="16" spans="1:10">
      <c r="A16" s="34"/>
      <c r="B16" s="34" t="s">
        <v>81</v>
      </c>
      <c r="C16" s="24" t="s">
        <v>85</v>
      </c>
      <c r="D16" s="21"/>
      <c r="E16" s="21"/>
      <c r="F16" s="21"/>
      <c r="G16" s="21"/>
      <c r="H16" s="21">
        <f t="shared" si="0"/>
        <v>0</v>
      </c>
    </row>
    <row r="17" spans="1:8">
      <c r="A17" s="34" t="s">
        <v>72</v>
      </c>
      <c r="B17" s="24" t="s">
        <v>82</v>
      </c>
      <c r="C17" s="24" t="s">
        <v>46</v>
      </c>
      <c r="D17" s="21"/>
      <c r="E17" s="21"/>
      <c r="F17" s="21"/>
      <c r="G17" s="21"/>
      <c r="H17" s="21">
        <f t="shared" si="0"/>
        <v>0</v>
      </c>
    </row>
    <row r="18" spans="1:8">
      <c r="A18" s="34" t="s">
        <v>73</v>
      </c>
      <c r="B18" s="24" t="s">
        <v>83</v>
      </c>
      <c r="C18" s="24" t="s">
        <v>46</v>
      </c>
      <c r="D18" s="15"/>
      <c r="E18" s="15"/>
      <c r="F18" s="15"/>
      <c r="G18" s="15"/>
      <c r="H18" s="21">
        <f t="shared" si="0"/>
        <v>0</v>
      </c>
    </row>
    <row r="19" spans="1:8">
      <c r="A19" s="201" t="s">
        <v>33</v>
      </c>
      <c r="B19" s="201"/>
      <c r="C19" s="201"/>
      <c r="D19" s="15">
        <f>SUM(D6:D18)</f>
        <v>0</v>
      </c>
      <c r="E19" s="15">
        <f t="shared" ref="E19:G19" si="1">SUM(E6:E18)</f>
        <v>0</v>
      </c>
      <c r="F19" s="15">
        <f t="shared" si="1"/>
        <v>0</v>
      </c>
      <c r="G19" s="15">
        <f t="shared" si="1"/>
        <v>0</v>
      </c>
      <c r="H19" s="15">
        <f>SUM(H6:H18)</f>
        <v>0</v>
      </c>
    </row>
    <row r="21" spans="1:8">
      <c r="A21" s="1" t="s">
        <v>66</v>
      </c>
    </row>
  </sheetData>
  <mergeCells count="10">
    <mergeCell ref="A19:C19"/>
    <mergeCell ref="F4:F5"/>
    <mergeCell ref="A1:H1"/>
    <mergeCell ref="A2:H2"/>
    <mergeCell ref="A3:H3"/>
    <mergeCell ref="A4:A5"/>
    <mergeCell ref="B4:B5"/>
    <mergeCell ref="C4:C5"/>
    <mergeCell ref="D4:D5"/>
    <mergeCell ref="H4:H5"/>
  </mergeCells>
  <pageMargins left="0.16" right="0.1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view="pageLayout" workbookViewId="0">
      <selection activeCell="E7" sqref="E7"/>
    </sheetView>
  </sheetViews>
  <sheetFormatPr defaultRowHeight="21"/>
  <cols>
    <col min="1" max="1" width="11.25" style="1" customWidth="1"/>
    <col min="2" max="2" width="17.875" style="1" customWidth="1"/>
    <col min="3" max="3" width="19.625" style="1" customWidth="1"/>
    <col min="4" max="4" width="16.875" style="4" customWidth="1"/>
    <col min="5" max="5" width="11.625" style="4" customWidth="1"/>
    <col min="6" max="6" width="17.5" style="4" customWidth="1"/>
    <col min="7" max="7" width="9.5" style="4" customWidth="1"/>
    <col min="8" max="8" width="10.75" style="4" customWidth="1"/>
    <col min="9" max="9" width="19.125" style="4" customWidth="1"/>
    <col min="10" max="16384" width="9" style="1"/>
  </cols>
  <sheetData>
    <row r="1" spans="1:11">
      <c r="A1" s="195" t="str">
        <f>งบกลาง!A1</f>
        <v>เทศบาลตำบลภูวง</v>
      </c>
      <c r="B1" s="195"/>
      <c r="C1" s="195"/>
      <c r="D1" s="195"/>
      <c r="E1" s="195"/>
      <c r="F1" s="195"/>
      <c r="G1" s="195"/>
      <c r="H1" s="195"/>
      <c r="I1" s="195"/>
      <c r="J1" s="9"/>
      <c r="K1" s="9"/>
    </row>
    <row r="2" spans="1:11">
      <c r="A2" s="195" t="s">
        <v>92</v>
      </c>
      <c r="B2" s="195"/>
      <c r="C2" s="195"/>
      <c r="D2" s="195"/>
      <c r="E2" s="195"/>
      <c r="F2" s="195"/>
      <c r="G2" s="195"/>
      <c r="H2" s="195"/>
      <c r="I2" s="195"/>
    </row>
    <row r="3" spans="1:11">
      <c r="A3" s="211" t="s">
        <v>337</v>
      </c>
      <c r="B3" s="211"/>
      <c r="C3" s="211"/>
      <c r="D3" s="211"/>
      <c r="E3" s="211"/>
      <c r="F3" s="211"/>
      <c r="G3" s="211"/>
      <c r="H3" s="211"/>
      <c r="I3" s="211"/>
    </row>
    <row r="4" spans="1:11">
      <c r="A4" s="214" t="s">
        <v>63</v>
      </c>
      <c r="B4" s="214" t="s">
        <v>45</v>
      </c>
      <c r="C4" s="214" t="s">
        <v>40</v>
      </c>
      <c r="D4" s="212" t="s">
        <v>64</v>
      </c>
      <c r="E4" s="36" t="s">
        <v>67</v>
      </c>
      <c r="F4" s="27" t="s">
        <v>93</v>
      </c>
      <c r="G4" s="27" t="s">
        <v>98</v>
      </c>
      <c r="H4" s="27" t="s">
        <v>96</v>
      </c>
      <c r="I4" s="212" t="s">
        <v>33</v>
      </c>
    </row>
    <row r="5" spans="1:11">
      <c r="A5" s="215"/>
      <c r="B5" s="215"/>
      <c r="C5" s="215"/>
      <c r="D5" s="213"/>
      <c r="E5" s="37" t="s">
        <v>99</v>
      </c>
      <c r="F5" s="28" t="s">
        <v>94</v>
      </c>
      <c r="G5" s="28" t="s">
        <v>97</v>
      </c>
      <c r="H5" s="28" t="s">
        <v>95</v>
      </c>
      <c r="I5" s="213"/>
    </row>
    <row r="6" spans="1:11">
      <c r="A6" s="35" t="s">
        <v>69</v>
      </c>
      <c r="B6" s="35" t="s">
        <v>74</v>
      </c>
      <c r="C6" s="24" t="s">
        <v>46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f>SUM(E6:H6)</f>
        <v>0</v>
      </c>
    </row>
    <row r="7" spans="1:11">
      <c r="A7" s="34"/>
      <c r="B7" s="34" t="s">
        <v>75</v>
      </c>
      <c r="C7" s="24" t="s">
        <v>46</v>
      </c>
      <c r="D7" s="71"/>
      <c r="E7" s="21"/>
      <c r="F7" s="21"/>
      <c r="G7" s="21"/>
      <c r="H7" s="21"/>
      <c r="I7" s="21">
        <f t="shared" ref="I7:I18" si="0">SUM(E7:H7)</f>
        <v>0</v>
      </c>
    </row>
    <row r="8" spans="1:11">
      <c r="A8" s="34"/>
      <c r="B8" s="34" t="s">
        <v>75</v>
      </c>
      <c r="C8" s="24" t="s">
        <v>85</v>
      </c>
      <c r="D8" s="21"/>
      <c r="E8" s="21"/>
      <c r="F8" s="21"/>
      <c r="G8" s="21"/>
      <c r="H8" s="21"/>
      <c r="I8" s="21">
        <f t="shared" si="0"/>
        <v>0</v>
      </c>
    </row>
    <row r="9" spans="1:11">
      <c r="A9" s="34" t="s">
        <v>70</v>
      </c>
      <c r="B9" s="34" t="s">
        <v>76</v>
      </c>
      <c r="C9" s="24" t="s">
        <v>46</v>
      </c>
      <c r="D9" s="21"/>
      <c r="E9" s="21"/>
      <c r="F9" s="21"/>
      <c r="G9" s="21"/>
      <c r="H9" s="21"/>
      <c r="I9" s="21">
        <f t="shared" si="0"/>
        <v>0</v>
      </c>
    </row>
    <row r="10" spans="1:11">
      <c r="A10" s="34"/>
      <c r="B10" s="34" t="s">
        <v>77</v>
      </c>
      <c r="C10" s="24" t="s">
        <v>46</v>
      </c>
      <c r="D10" s="21"/>
      <c r="E10" s="21"/>
      <c r="F10" s="21"/>
      <c r="G10" s="21"/>
      <c r="H10" s="21"/>
      <c r="I10" s="21">
        <f t="shared" si="0"/>
        <v>0</v>
      </c>
    </row>
    <row r="11" spans="1:11">
      <c r="A11" s="34"/>
      <c r="B11" s="34" t="s">
        <v>78</v>
      </c>
      <c r="C11" s="24" t="s">
        <v>46</v>
      </c>
      <c r="D11" s="21"/>
      <c r="E11" s="21"/>
      <c r="F11" s="21"/>
      <c r="G11" s="21"/>
      <c r="H11" s="21"/>
      <c r="I11" s="21">
        <f t="shared" si="0"/>
        <v>0</v>
      </c>
    </row>
    <row r="12" spans="1:11">
      <c r="A12" s="34"/>
      <c r="B12" s="34" t="s">
        <v>78</v>
      </c>
      <c r="C12" s="24" t="s">
        <v>85</v>
      </c>
      <c r="D12" s="21"/>
      <c r="E12" s="21"/>
      <c r="F12" s="21"/>
      <c r="G12" s="21"/>
      <c r="H12" s="21"/>
      <c r="I12" s="21">
        <f t="shared" si="0"/>
        <v>0</v>
      </c>
    </row>
    <row r="13" spans="1:11">
      <c r="A13" s="34"/>
      <c r="B13" s="34" t="s">
        <v>79</v>
      </c>
      <c r="C13" s="24" t="s">
        <v>46</v>
      </c>
      <c r="D13" s="21"/>
      <c r="E13" s="21"/>
      <c r="F13" s="21"/>
      <c r="G13" s="21"/>
      <c r="H13" s="21"/>
      <c r="I13" s="21">
        <f t="shared" si="0"/>
        <v>0</v>
      </c>
    </row>
    <row r="14" spans="1:11">
      <c r="A14" s="34" t="s">
        <v>71</v>
      </c>
      <c r="B14" s="34" t="s">
        <v>80</v>
      </c>
      <c r="C14" s="24" t="s">
        <v>46</v>
      </c>
      <c r="D14" s="21"/>
      <c r="E14" s="21"/>
      <c r="F14" s="21"/>
      <c r="G14" s="21"/>
      <c r="H14" s="21"/>
      <c r="I14" s="21">
        <f t="shared" si="0"/>
        <v>0</v>
      </c>
    </row>
    <row r="15" spans="1:11">
      <c r="A15" s="34"/>
      <c r="B15" s="34" t="s">
        <v>81</v>
      </c>
      <c r="C15" s="24" t="s">
        <v>46</v>
      </c>
      <c r="D15" s="21"/>
      <c r="E15" s="21"/>
      <c r="F15" s="21"/>
      <c r="G15" s="21"/>
      <c r="H15" s="21"/>
      <c r="I15" s="21">
        <f t="shared" si="0"/>
        <v>0</v>
      </c>
    </row>
    <row r="16" spans="1:11">
      <c r="A16" s="34"/>
      <c r="B16" s="34" t="s">
        <v>81</v>
      </c>
      <c r="C16" s="24" t="s">
        <v>85</v>
      </c>
      <c r="D16" s="21"/>
      <c r="E16" s="21"/>
      <c r="F16" s="21"/>
      <c r="G16" s="21"/>
      <c r="H16" s="21"/>
      <c r="I16" s="21">
        <f t="shared" si="0"/>
        <v>0</v>
      </c>
    </row>
    <row r="17" spans="1:9">
      <c r="A17" s="34" t="s">
        <v>72</v>
      </c>
      <c r="B17" s="24" t="s">
        <v>82</v>
      </c>
      <c r="C17" s="24" t="s">
        <v>46</v>
      </c>
      <c r="D17" s="21"/>
      <c r="E17" s="21"/>
      <c r="F17" s="21"/>
      <c r="G17" s="21"/>
      <c r="H17" s="21"/>
      <c r="I17" s="21">
        <f t="shared" si="0"/>
        <v>0</v>
      </c>
    </row>
    <row r="18" spans="1:9">
      <c r="A18" s="34" t="s">
        <v>73</v>
      </c>
      <c r="B18" s="24" t="s">
        <v>83</v>
      </c>
      <c r="C18" s="24" t="s">
        <v>46</v>
      </c>
      <c r="D18" s="21"/>
      <c r="E18" s="15"/>
      <c r="F18" s="15"/>
      <c r="G18" s="15"/>
      <c r="H18" s="15"/>
      <c r="I18" s="21">
        <f t="shared" si="0"/>
        <v>0</v>
      </c>
    </row>
    <row r="19" spans="1:9">
      <c r="A19" s="201" t="s">
        <v>33</v>
      </c>
      <c r="B19" s="201"/>
      <c r="C19" s="201"/>
      <c r="D19" s="15">
        <f>SUM(D6:D18)</f>
        <v>0</v>
      </c>
      <c r="E19" s="15">
        <f t="shared" ref="E19:H19" si="1">SUM(E6:E18)</f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>SUM(I6:I18)</f>
        <v>0</v>
      </c>
    </row>
    <row r="21" spans="1:9">
      <c r="A21" s="1" t="s">
        <v>66</v>
      </c>
    </row>
  </sheetData>
  <mergeCells count="9">
    <mergeCell ref="A19:C19"/>
    <mergeCell ref="A1:I1"/>
    <mergeCell ref="A2:I2"/>
    <mergeCell ref="A3:I3"/>
    <mergeCell ref="A4:A5"/>
    <mergeCell ref="B4:B5"/>
    <mergeCell ref="C4:C5"/>
    <mergeCell ref="D4:D5"/>
    <mergeCell ref="I4:I5"/>
  </mergeCells>
  <pageMargins left="0.16" right="0.1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A3" sqref="A3:I3"/>
    </sheetView>
  </sheetViews>
  <sheetFormatPr defaultRowHeight="21"/>
  <cols>
    <col min="1" max="1" width="11.25" style="1" customWidth="1"/>
    <col min="2" max="2" width="17.875" style="1" customWidth="1"/>
    <col min="3" max="3" width="19.875" style="1" customWidth="1"/>
    <col min="4" max="4" width="16.875" style="4" customWidth="1"/>
    <col min="5" max="5" width="13" style="4" customWidth="1"/>
    <col min="6" max="6" width="11.5" style="4" customWidth="1"/>
    <col min="7" max="7" width="17.25" style="4" customWidth="1"/>
    <col min="8" max="8" width="10.75" style="4" customWidth="1"/>
    <col min="9" max="9" width="15.25" style="4" customWidth="1"/>
    <col min="10" max="16384" width="9" style="1"/>
  </cols>
  <sheetData>
    <row r="1" spans="1:11">
      <c r="A1" s="195" t="str">
        <f>รักษาสงบ!A1</f>
        <v>เทศบาลตำบลภูวง</v>
      </c>
      <c r="B1" s="195"/>
      <c r="C1" s="195"/>
      <c r="D1" s="195"/>
      <c r="E1" s="195"/>
      <c r="F1" s="195"/>
      <c r="G1" s="195"/>
      <c r="H1" s="195"/>
      <c r="I1" s="195"/>
      <c r="J1" s="9"/>
      <c r="K1" s="9"/>
    </row>
    <row r="2" spans="1:11">
      <c r="A2" s="195" t="s">
        <v>100</v>
      </c>
      <c r="B2" s="195"/>
      <c r="C2" s="195"/>
      <c r="D2" s="195"/>
      <c r="E2" s="195"/>
      <c r="F2" s="195"/>
      <c r="G2" s="195"/>
      <c r="H2" s="195"/>
      <c r="I2" s="195"/>
    </row>
    <row r="3" spans="1:11">
      <c r="A3" s="211" t="s">
        <v>337</v>
      </c>
      <c r="B3" s="211"/>
      <c r="C3" s="211"/>
      <c r="D3" s="211"/>
      <c r="E3" s="211"/>
      <c r="F3" s="211"/>
      <c r="G3" s="211"/>
      <c r="H3" s="211"/>
      <c r="I3" s="211"/>
    </row>
    <row r="4" spans="1:11">
      <c r="A4" s="214" t="s">
        <v>63</v>
      </c>
      <c r="B4" s="214" t="s">
        <v>45</v>
      </c>
      <c r="C4" s="214" t="s">
        <v>40</v>
      </c>
      <c r="D4" s="212" t="s">
        <v>64</v>
      </c>
      <c r="E4" s="36" t="s">
        <v>67</v>
      </c>
      <c r="F4" s="36" t="s">
        <v>42</v>
      </c>
      <c r="G4" s="27" t="s">
        <v>102</v>
      </c>
      <c r="H4" s="27" t="s">
        <v>104</v>
      </c>
      <c r="I4" s="212" t="s">
        <v>33</v>
      </c>
    </row>
    <row r="5" spans="1:11">
      <c r="A5" s="215"/>
      <c r="B5" s="215"/>
      <c r="C5" s="215"/>
      <c r="D5" s="213"/>
      <c r="E5" s="37" t="s">
        <v>101</v>
      </c>
      <c r="F5" s="37" t="s">
        <v>112</v>
      </c>
      <c r="G5" s="28" t="s">
        <v>103</v>
      </c>
      <c r="H5" s="28" t="s">
        <v>105</v>
      </c>
      <c r="I5" s="213"/>
    </row>
    <row r="6" spans="1:11">
      <c r="A6" s="35" t="s">
        <v>69</v>
      </c>
      <c r="B6" s="35" t="s">
        <v>74</v>
      </c>
      <c r="C6" s="24" t="s">
        <v>46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f>SUM(E6:H6)</f>
        <v>0</v>
      </c>
    </row>
    <row r="7" spans="1:11">
      <c r="A7" s="34"/>
      <c r="B7" s="34" t="s">
        <v>75</v>
      </c>
      <c r="C7" s="24" t="s">
        <v>46</v>
      </c>
      <c r="D7" s="21"/>
      <c r="E7" s="21"/>
      <c r="F7" s="21"/>
      <c r="G7" s="21"/>
      <c r="H7" s="21"/>
      <c r="I7" s="21">
        <f t="shared" ref="I7:I18" si="0">SUM(E7:H7)</f>
        <v>0</v>
      </c>
    </row>
    <row r="8" spans="1:11">
      <c r="A8" s="34"/>
      <c r="B8" s="34" t="s">
        <v>75</v>
      </c>
      <c r="C8" s="24" t="s">
        <v>85</v>
      </c>
      <c r="D8" s="21"/>
      <c r="E8" s="21"/>
      <c r="F8" s="21"/>
      <c r="G8" s="21"/>
      <c r="H8" s="21"/>
      <c r="I8" s="21">
        <f t="shared" si="0"/>
        <v>0</v>
      </c>
    </row>
    <row r="9" spans="1:11">
      <c r="A9" s="34" t="s">
        <v>70</v>
      </c>
      <c r="B9" s="34" t="s">
        <v>76</v>
      </c>
      <c r="C9" s="24" t="s">
        <v>46</v>
      </c>
      <c r="D9" s="21"/>
      <c r="E9" s="21"/>
      <c r="F9" s="21"/>
      <c r="G9" s="21"/>
      <c r="H9" s="21"/>
      <c r="I9" s="21">
        <f t="shared" si="0"/>
        <v>0</v>
      </c>
    </row>
    <row r="10" spans="1:11">
      <c r="A10" s="34"/>
      <c r="B10" s="34" t="s">
        <v>77</v>
      </c>
      <c r="C10" s="24" t="s">
        <v>46</v>
      </c>
      <c r="D10" s="21"/>
      <c r="E10" s="21"/>
      <c r="F10" s="21"/>
      <c r="G10" s="21"/>
      <c r="H10" s="21"/>
      <c r="I10" s="21">
        <f t="shared" si="0"/>
        <v>0</v>
      </c>
    </row>
    <row r="11" spans="1:11">
      <c r="A11" s="34"/>
      <c r="B11" s="34" t="s">
        <v>77</v>
      </c>
      <c r="C11" s="24" t="s">
        <v>85</v>
      </c>
      <c r="D11" s="21"/>
      <c r="E11" s="21"/>
      <c r="F11" s="21"/>
      <c r="G11" s="21"/>
      <c r="H11" s="21"/>
      <c r="I11" s="21"/>
    </row>
    <row r="12" spans="1:11">
      <c r="A12" s="34"/>
      <c r="B12" s="34" t="s">
        <v>78</v>
      </c>
      <c r="C12" s="24" t="s">
        <v>46</v>
      </c>
      <c r="D12" s="21"/>
      <c r="E12" s="21"/>
      <c r="F12" s="21"/>
      <c r="G12" s="21"/>
      <c r="H12" s="21"/>
      <c r="I12" s="21">
        <f t="shared" si="0"/>
        <v>0</v>
      </c>
    </row>
    <row r="13" spans="1:11">
      <c r="A13" s="34"/>
      <c r="B13" s="34" t="s">
        <v>78</v>
      </c>
      <c r="C13" s="24" t="s">
        <v>85</v>
      </c>
      <c r="D13" s="21"/>
      <c r="E13" s="21"/>
      <c r="F13" s="21"/>
      <c r="G13" s="21"/>
      <c r="H13" s="21"/>
      <c r="I13" s="21">
        <f t="shared" si="0"/>
        <v>0</v>
      </c>
    </row>
    <row r="14" spans="1:11">
      <c r="A14" s="34"/>
      <c r="B14" s="34" t="s">
        <v>79</v>
      </c>
      <c r="C14" s="24" t="s">
        <v>46</v>
      </c>
      <c r="D14" s="21"/>
      <c r="E14" s="21"/>
      <c r="F14" s="21"/>
      <c r="G14" s="21"/>
      <c r="H14" s="21"/>
      <c r="I14" s="21">
        <f t="shared" si="0"/>
        <v>0</v>
      </c>
    </row>
    <row r="15" spans="1:11">
      <c r="A15" s="34" t="s">
        <v>71</v>
      </c>
      <c r="B15" s="34" t="s">
        <v>80</v>
      </c>
      <c r="C15" s="24" t="s">
        <v>46</v>
      </c>
      <c r="D15" s="21"/>
      <c r="E15" s="21"/>
      <c r="F15" s="21"/>
      <c r="G15" s="21"/>
      <c r="H15" s="21"/>
      <c r="I15" s="21">
        <f t="shared" si="0"/>
        <v>0</v>
      </c>
    </row>
    <row r="16" spans="1:11">
      <c r="A16" s="34"/>
      <c r="B16" s="34" t="s">
        <v>81</v>
      </c>
      <c r="C16" s="24" t="s">
        <v>46</v>
      </c>
      <c r="D16" s="21"/>
      <c r="E16" s="21"/>
      <c r="F16" s="21"/>
      <c r="G16" s="21"/>
      <c r="H16" s="21"/>
      <c r="I16" s="21">
        <f t="shared" si="0"/>
        <v>0</v>
      </c>
    </row>
    <row r="17" spans="1:9">
      <c r="A17" s="34"/>
      <c r="B17" s="34" t="s">
        <v>81</v>
      </c>
      <c r="C17" s="24" t="s">
        <v>85</v>
      </c>
      <c r="D17" s="21"/>
      <c r="E17" s="21"/>
      <c r="F17" s="21"/>
      <c r="G17" s="21"/>
      <c r="H17" s="21"/>
      <c r="I17" s="21">
        <f t="shared" si="0"/>
        <v>0</v>
      </c>
    </row>
    <row r="18" spans="1:9">
      <c r="A18" s="34" t="s">
        <v>72</v>
      </c>
      <c r="B18" s="24" t="s">
        <v>82</v>
      </c>
      <c r="C18" s="24" t="s">
        <v>46</v>
      </c>
      <c r="D18" s="21"/>
      <c r="E18" s="21"/>
      <c r="F18" s="21"/>
      <c r="G18" s="21"/>
      <c r="H18" s="21"/>
      <c r="I18" s="21">
        <f t="shared" si="0"/>
        <v>0</v>
      </c>
    </row>
    <row r="19" spans="1:9">
      <c r="A19" s="34" t="s">
        <v>73</v>
      </c>
      <c r="B19" s="24" t="s">
        <v>83</v>
      </c>
      <c r="C19" s="24" t="s">
        <v>46</v>
      </c>
      <c r="D19" s="15">
        <v>120000</v>
      </c>
      <c r="E19" s="15">
        <v>52500</v>
      </c>
      <c r="F19" s="15"/>
      <c r="G19" s="15"/>
      <c r="H19" s="15"/>
      <c r="I19" s="21">
        <f>SUM(E19:H19)</f>
        <v>52500</v>
      </c>
    </row>
    <row r="20" spans="1:9">
      <c r="A20" s="201" t="s">
        <v>33</v>
      </c>
      <c r="B20" s="201"/>
      <c r="C20" s="201"/>
      <c r="D20" s="15">
        <f>SUM(D6:D19)</f>
        <v>120000</v>
      </c>
      <c r="E20" s="15">
        <f t="shared" ref="E20:H20" si="1">SUM(E6:E19)</f>
        <v>52500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>SUM(I6:I19)</f>
        <v>52500</v>
      </c>
    </row>
    <row r="22" spans="1:9">
      <c r="A22" s="1" t="s">
        <v>66</v>
      </c>
    </row>
  </sheetData>
  <mergeCells count="9">
    <mergeCell ref="A20:C20"/>
    <mergeCell ref="A1:I1"/>
    <mergeCell ref="A2:I2"/>
    <mergeCell ref="A3:I3"/>
    <mergeCell ref="A4:A5"/>
    <mergeCell ref="B4:B5"/>
    <mergeCell ref="C4:C5"/>
    <mergeCell ref="D4:D5"/>
    <mergeCell ref="I4:I5"/>
  </mergeCells>
  <pageMargins left="0.16" right="0.1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E14" sqref="E14"/>
    </sheetView>
  </sheetViews>
  <sheetFormatPr defaultRowHeight="21"/>
  <cols>
    <col min="1" max="1" width="11.25" style="1" customWidth="1"/>
    <col min="2" max="2" width="17.875" style="1" customWidth="1"/>
    <col min="3" max="3" width="20.25" style="1" bestFit="1" customWidth="1"/>
    <col min="4" max="4" width="18.25" style="4" customWidth="1"/>
    <col min="5" max="5" width="23.5" style="4" customWidth="1"/>
    <col min="6" max="6" width="22.125" style="4" customWidth="1"/>
    <col min="7" max="7" width="21.125" style="4" customWidth="1"/>
    <col min="8" max="16384" width="9" style="1"/>
  </cols>
  <sheetData>
    <row r="1" spans="1:9">
      <c r="A1" s="195" t="str">
        <f>บริหาร!A1</f>
        <v>เทศบาลตำบลภูวง</v>
      </c>
      <c r="B1" s="195"/>
      <c r="C1" s="195"/>
      <c r="D1" s="195"/>
      <c r="E1" s="195"/>
      <c r="F1" s="195"/>
      <c r="G1" s="195"/>
      <c r="H1" s="9"/>
      <c r="I1" s="9"/>
    </row>
    <row r="2" spans="1:9">
      <c r="A2" s="195" t="s">
        <v>106</v>
      </c>
      <c r="B2" s="195"/>
      <c r="C2" s="195"/>
      <c r="D2" s="195"/>
      <c r="E2" s="195"/>
      <c r="F2" s="195"/>
      <c r="G2" s="195"/>
    </row>
    <row r="3" spans="1:9">
      <c r="A3" s="211" t="s">
        <v>337</v>
      </c>
      <c r="B3" s="211"/>
      <c r="C3" s="211"/>
      <c r="D3" s="211"/>
      <c r="E3" s="211"/>
      <c r="F3" s="211"/>
      <c r="G3" s="211"/>
    </row>
    <row r="4" spans="1:9">
      <c r="A4" s="214" t="s">
        <v>63</v>
      </c>
      <c r="B4" s="214" t="s">
        <v>45</v>
      </c>
      <c r="C4" s="214" t="s">
        <v>40</v>
      </c>
      <c r="D4" s="212" t="s">
        <v>64</v>
      </c>
      <c r="E4" s="36" t="s">
        <v>87</v>
      </c>
      <c r="F4" s="27" t="s">
        <v>108</v>
      </c>
      <c r="G4" s="212" t="s">
        <v>33</v>
      </c>
    </row>
    <row r="5" spans="1:9">
      <c r="A5" s="215"/>
      <c r="B5" s="215"/>
      <c r="C5" s="215"/>
      <c r="D5" s="213"/>
      <c r="E5" s="37" t="s">
        <v>107</v>
      </c>
      <c r="F5" s="28" t="s">
        <v>109</v>
      </c>
      <c r="G5" s="213"/>
    </row>
    <row r="6" spans="1:9">
      <c r="A6" s="35" t="s">
        <v>69</v>
      </c>
      <c r="B6" s="35" t="s">
        <v>74</v>
      </c>
      <c r="C6" s="24" t="s">
        <v>46</v>
      </c>
      <c r="D6" s="21">
        <v>0</v>
      </c>
      <c r="E6" s="21">
        <v>0</v>
      </c>
      <c r="F6" s="21">
        <v>0</v>
      </c>
      <c r="G6" s="21">
        <f>SUM(E6:F6)</f>
        <v>0</v>
      </c>
    </row>
    <row r="7" spans="1:9">
      <c r="A7" s="34"/>
      <c r="B7" s="34" t="s">
        <v>75</v>
      </c>
      <c r="C7" s="24" t="s">
        <v>46</v>
      </c>
      <c r="D7" s="71"/>
      <c r="E7" s="21"/>
      <c r="F7" s="21"/>
      <c r="G7" s="21">
        <f t="shared" ref="G7:G18" si="0">SUM(E7:F7)</f>
        <v>0</v>
      </c>
    </row>
    <row r="8" spans="1:9">
      <c r="A8" s="34"/>
      <c r="B8" s="34" t="s">
        <v>75</v>
      </c>
      <c r="C8" s="24" t="s">
        <v>85</v>
      </c>
      <c r="D8" s="21"/>
      <c r="E8" s="21"/>
      <c r="F8" s="21"/>
      <c r="G8" s="21">
        <f t="shared" si="0"/>
        <v>0</v>
      </c>
    </row>
    <row r="9" spans="1:9">
      <c r="A9" s="34" t="s">
        <v>70</v>
      </c>
      <c r="B9" s="34" t="s">
        <v>76</v>
      </c>
      <c r="C9" s="24" t="s">
        <v>46</v>
      </c>
      <c r="D9" s="21"/>
      <c r="E9" s="21"/>
      <c r="F9" s="21"/>
      <c r="G9" s="21">
        <f t="shared" si="0"/>
        <v>0</v>
      </c>
    </row>
    <row r="10" spans="1:9">
      <c r="A10" s="34"/>
      <c r="B10" s="34" t="s">
        <v>77</v>
      </c>
      <c r="C10" s="24" t="s">
        <v>46</v>
      </c>
      <c r="D10" s="21"/>
      <c r="E10" s="21"/>
      <c r="F10" s="21"/>
      <c r="G10" s="21">
        <f t="shared" si="0"/>
        <v>0</v>
      </c>
    </row>
    <row r="11" spans="1:9">
      <c r="A11" s="34"/>
      <c r="B11" s="34" t="s">
        <v>78</v>
      </c>
      <c r="C11" s="24" t="s">
        <v>46</v>
      </c>
      <c r="D11" s="21"/>
      <c r="E11" s="21"/>
      <c r="F11" s="21"/>
      <c r="G11" s="21">
        <f t="shared" si="0"/>
        <v>0</v>
      </c>
    </row>
    <row r="12" spans="1:9">
      <c r="A12" s="34"/>
      <c r="B12" s="34" t="s">
        <v>78</v>
      </c>
      <c r="C12" s="24" t="s">
        <v>85</v>
      </c>
      <c r="D12" s="21"/>
      <c r="E12" s="21"/>
      <c r="F12" s="21"/>
      <c r="G12" s="21">
        <f t="shared" si="0"/>
        <v>0</v>
      </c>
    </row>
    <row r="13" spans="1:9">
      <c r="A13" s="34"/>
      <c r="B13" s="34" t="s">
        <v>79</v>
      </c>
      <c r="C13" s="24" t="s">
        <v>46</v>
      </c>
      <c r="D13" s="21"/>
      <c r="E13" s="21"/>
      <c r="F13" s="21"/>
      <c r="G13" s="21">
        <f t="shared" si="0"/>
        <v>0</v>
      </c>
    </row>
    <row r="14" spans="1:9">
      <c r="A14" s="34" t="s">
        <v>71</v>
      </c>
      <c r="B14" s="34" t="s">
        <v>80</v>
      </c>
      <c r="C14" s="24" t="s">
        <v>46</v>
      </c>
      <c r="D14" s="21"/>
      <c r="E14" s="21"/>
      <c r="F14" s="21"/>
      <c r="G14" s="21">
        <f t="shared" si="0"/>
        <v>0</v>
      </c>
    </row>
    <row r="15" spans="1:9">
      <c r="A15" s="34"/>
      <c r="B15" s="34" t="s">
        <v>81</v>
      </c>
      <c r="C15" s="24" t="s">
        <v>46</v>
      </c>
      <c r="D15" s="21"/>
      <c r="E15" s="21"/>
      <c r="F15" s="21"/>
      <c r="G15" s="21">
        <f t="shared" si="0"/>
        <v>0</v>
      </c>
    </row>
    <row r="16" spans="1:9">
      <c r="A16" s="34"/>
      <c r="B16" s="34" t="s">
        <v>81</v>
      </c>
      <c r="C16" s="24" t="s">
        <v>85</v>
      </c>
      <c r="D16" s="21"/>
      <c r="E16" s="21"/>
      <c r="F16" s="21"/>
      <c r="G16" s="21">
        <f t="shared" si="0"/>
        <v>0</v>
      </c>
    </row>
    <row r="17" spans="1:7">
      <c r="A17" s="34" t="s">
        <v>72</v>
      </c>
      <c r="B17" s="24" t="s">
        <v>82</v>
      </c>
      <c r="C17" s="24" t="s">
        <v>46</v>
      </c>
      <c r="D17" s="21"/>
      <c r="E17" s="21"/>
      <c r="F17" s="21"/>
      <c r="G17" s="21">
        <f t="shared" si="0"/>
        <v>0</v>
      </c>
    </row>
    <row r="18" spans="1:7">
      <c r="A18" s="34" t="s">
        <v>73</v>
      </c>
      <c r="B18" s="24" t="s">
        <v>83</v>
      </c>
      <c r="C18" s="24" t="s">
        <v>46</v>
      </c>
      <c r="D18" s="15"/>
      <c r="E18" s="15"/>
      <c r="F18" s="15"/>
      <c r="G18" s="21">
        <f t="shared" si="0"/>
        <v>0</v>
      </c>
    </row>
    <row r="19" spans="1:7">
      <c r="A19" s="201" t="s">
        <v>33</v>
      </c>
      <c r="B19" s="201"/>
      <c r="C19" s="201"/>
      <c r="D19" s="15">
        <f>SUM(D6:D18)</f>
        <v>0</v>
      </c>
      <c r="E19" s="15">
        <f t="shared" ref="E19:F19" si="1">SUM(E6:E18)</f>
        <v>0</v>
      </c>
      <c r="F19" s="15">
        <f t="shared" si="1"/>
        <v>0</v>
      </c>
      <c r="G19" s="15">
        <f>SUM(G6:G18)</f>
        <v>0</v>
      </c>
    </row>
    <row r="21" spans="1:7">
      <c r="A21" s="1" t="s">
        <v>66</v>
      </c>
    </row>
  </sheetData>
  <mergeCells count="9">
    <mergeCell ref="A19:C19"/>
    <mergeCell ref="A1:G1"/>
    <mergeCell ref="A2:G2"/>
    <mergeCell ref="A3:G3"/>
    <mergeCell ref="A4:A5"/>
    <mergeCell ref="B4:B5"/>
    <mergeCell ref="C4:C5"/>
    <mergeCell ref="D4:D5"/>
    <mergeCell ref="G4:G5"/>
  </mergeCells>
  <pageMargins left="0.16" right="0.1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F12" sqref="F12"/>
    </sheetView>
  </sheetViews>
  <sheetFormatPr defaultRowHeight="21"/>
  <cols>
    <col min="1" max="1" width="10.25" style="1" customWidth="1"/>
    <col min="2" max="2" width="17.5" style="1" customWidth="1"/>
    <col min="3" max="3" width="18.25" style="1" customWidth="1"/>
    <col min="4" max="4" width="12.375" style="4" customWidth="1"/>
    <col min="5" max="5" width="16.125" style="4" customWidth="1"/>
    <col min="6" max="6" width="13.625" style="4" customWidth="1"/>
    <col min="7" max="7" width="9.125" style="4" customWidth="1"/>
    <col min="8" max="8" width="12.875" style="4" customWidth="1"/>
    <col min="9" max="9" width="7" style="4" customWidth="1"/>
    <col min="10" max="10" width="13.75" style="4" customWidth="1"/>
    <col min="11" max="16384" width="9" style="1"/>
  </cols>
  <sheetData>
    <row r="1" spans="1:12">
      <c r="A1" s="195" t="str">
        <f>งบกลาง!A1</f>
        <v>เทศบาลตำบลภูวง</v>
      </c>
      <c r="B1" s="195"/>
      <c r="C1" s="195"/>
      <c r="D1" s="195"/>
      <c r="E1" s="195"/>
      <c r="F1" s="195"/>
      <c r="G1" s="195"/>
      <c r="H1" s="195"/>
      <c r="I1" s="195"/>
      <c r="J1" s="195"/>
      <c r="K1" s="9"/>
      <c r="L1" s="9"/>
    </row>
    <row r="2" spans="1:12">
      <c r="A2" s="195" t="s">
        <v>113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2">
      <c r="A3" s="211" t="s">
        <v>337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2">
      <c r="A4" s="214" t="s">
        <v>63</v>
      </c>
      <c r="B4" s="214" t="s">
        <v>45</v>
      </c>
      <c r="C4" s="214" t="s">
        <v>40</v>
      </c>
      <c r="D4" s="212" t="s">
        <v>64</v>
      </c>
      <c r="E4" s="36" t="s">
        <v>87</v>
      </c>
      <c r="F4" s="27" t="s">
        <v>115</v>
      </c>
      <c r="G4" s="27" t="s">
        <v>116</v>
      </c>
      <c r="H4" s="44" t="s">
        <v>118</v>
      </c>
      <c r="I4" s="36" t="s">
        <v>121</v>
      </c>
      <c r="J4" s="212" t="s">
        <v>33</v>
      </c>
    </row>
    <row r="5" spans="1:12">
      <c r="A5" s="215"/>
      <c r="B5" s="215"/>
      <c r="C5" s="215"/>
      <c r="D5" s="213"/>
      <c r="E5" s="37" t="s">
        <v>114</v>
      </c>
      <c r="F5" s="28"/>
      <c r="G5" s="28" t="s">
        <v>117</v>
      </c>
      <c r="H5" s="39" t="s">
        <v>119</v>
      </c>
      <c r="I5" s="37" t="s">
        <v>120</v>
      </c>
      <c r="J5" s="213"/>
    </row>
    <row r="6" spans="1:12">
      <c r="A6" s="35" t="s">
        <v>69</v>
      </c>
      <c r="B6" s="35" t="s">
        <v>74</v>
      </c>
      <c r="C6" s="24" t="s">
        <v>46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f>SUM(E6:I6)</f>
        <v>0</v>
      </c>
    </row>
    <row r="7" spans="1:12">
      <c r="A7" s="34"/>
      <c r="B7" s="34" t="s">
        <v>75</v>
      </c>
      <c r="C7" s="24" t="s">
        <v>46</v>
      </c>
      <c r="D7" s="21"/>
      <c r="E7" s="21"/>
      <c r="F7" s="21"/>
      <c r="G7" s="21"/>
      <c r="H7" s="21"/>
      <c r="I7" s="21"/>
      <c r="J7" s="21">
        <f t="shared" ref="J7:J18" si="0">SUM(E7:I7)</f>
        <v>0</v>
      </c>
    </row>
    <row r="8" spans="1:12">
      <c r="A8" s="34"/>
      <c r="B8" s="34" t="s">
        <v>75</v>
      </c>
      <c r="C8" s="38" t="s">
        <v>85</v>
      </c>
      <c r="D8" s="21"/>
      <c r="E8" s="21"/>
      <c r="F8" s="21"/>
      <c r="G8" s="21"/>
      <c r="H8" s="21"/>
      <c r="I8" s="21"/>
      <c r="J8" s="21">
        <f t="shared" si="0"/>
        <v>0</v>
      </c>
    </row>
    <row r="9" spans="1:12">
      <c r="A9" s="34" t="s">
        <v>70</v>
      </c>
      <c r="B9" s="34" t="s">
        <v>76</v>
      </c>
      <c r="C9" s="24" t="s">
        <v>46</v>
      </c>
      <c r="D9" s="21"/>
      <c r="E9" s="21"/>
      <c r="F9" s="21"/>
      <c r="G9" s="21"/>
      <c r="H9" s="21"/>
      <c r="I9" s="21"/>
      <c r="J9" s="21">
        <f t="shared" si="0"/>
        <v>0</v>
      </c>
    </row>
    <row r="10" spans="1:12">
      <c r="A10" s="34"/>
      <c r="B10" s="34" t="s">
        <v>77</v>
      </c>
      <c r="C10" s="24" t="s">
        <v>46</v>
      </c>
      <c r="D10" s="21"/>
      <c r="E10" s="21"/>
      <c r="F10" s="21"/>
      <c r="G10" s="21"/>
      <c r="H10" s="21"/>
      <c r="I10" s="21"/>
      <c r="J10" s="21">
        <f t="shared" si="0"/>
        <v>0</v>
      </c>
    </row>
    <row r="11" spans="1:12">
      <c r="A11" s="34"/>
      <c r="B11" s="34" t="s">
        <v>78</v>
      </c>
      <c r="C11" s="24" t="s">
        <v>46</v>
      </c>
      <c r="D11" s="21"/>
      <c r="E11" s="21"/>
      <c r="F11" s="21"/>
      <c r="G11" s="21"/>
      <c r="H11" s="21"/>
      <c r="I11" s="21"/>
      <c r="J11" s="21">
        <f t="shared" si="0"/>
        <v>0</v>
      </c>
    </row>
    <row r="12" spans="1:12">
      <c r="A12" s="34"/>
      <c r="B12" s="34" t="s">
        <v>78</v>
      </c>
      <c r="C12" s="38" t="s">
        <v>85</v>
      </c>
      <c r="D12" s="21"/>
      <c r="E12" s="21"/>
      <c r="F12" s="21"/>
      <c r="G12" s="21"/>
      <c r="H12" s="21"/>
      <c r="I12" s="21"/>
      <c r="J12" s="21">
        <f t="shared" si="0"/>
        <v>0</v>
      </c>
    </row>
    <row r="13" spans="1:12">
      <c r="A13" s="34"/>
      <c r="B13" s="34" t="s">
        <v>79</v>
      </c>
      <c r="C13" s="24" t="s">
        <v>46</v>
      </c>
      <c r="D13" s="21"/>
      <c r="E13" s="21"/>
      <c r="F13" s="21"/>
      <c r="G13" s="21"/>
      <c r="H13" s="21"/>
      <c r="I13" s="21"/>
      <c r="J13" s="21">
        <f t="shared" si="0"/>
        <v>0</v>
      </c>
    </row>
    <row r="14" spans="1:12">
      <c r="A14" s="34" t="s">
        <v>71</v>
      </c>
      <c r="B14" s="34" t="s">
        <v>80</v>
      </c>
      <c r="C14" s="24" t="s">
        <v>46</v>
      </c>
      <c r="D14" s="21"/>
      <c r="E14" s="21"/>
      <c r="F14" s="21"/>
      <c r="G14" s="21"/>
      <c r="H14" s="21"/>
      <c r="I14" s="21"/>
      <c r="J14" s="21">
        <f t="shared" si="0"/>
        <v>0</v>
      </c>
    </row>
    <row r="15" spans="1:12">
      <c r="A15" s="34"/>
      <c r="B15" s="34" t="s">
        <v>81</v>
      </c>
      <c r="C15" s="24" t="s">
        <v>46</v>
      </c>
      <c r="D15" s="21"/>
      <c r="E15" s="21"/>
      <c r="F15" s="21"/>
      <c r="G15" s="21"/>
      <c r="H15" s="21"/>
      <c r="I15" s="21"/>
      <c r="J15" s="21">
        <f t="shared" si="0"/>
        <v>0</v>
      </c>
    </row>
    <row r="16" spans="1:12">
      <c r="A16" s="34"/>
      <c r="B16" s="34" t="s">
        <v>81</v>
      </c>
      <c r="C16" s="38" t="s">
        <v>85</v>
      </c>
      <c r="D16" s="21"/>
      <c r="E16" s="21"/>
      <c r="F16" s="21"/>
      <c r="G16" s="21"/>
      <c r="H16" s="21"/>
      <c r="I16" s="21"/>
      <c r="J16" s="21">
        <f t="shared" si="0"/>
        <v>0</v>
      </c>
    </row>
    <row r="17" spans="1:10">
      <c r="A17" s="34" t="s">
        <v>72</v>
      </c>
      <c r="B17" s="24" t="s">
        <v>82</v>
      </c>
      <c r="C17" s="24" t="s">
        <v>46</v>
      </c>
      <c r="D17" s="21"/>
      <c r="E17" s="21"/>
      <c r="F17" s="21"/>
      <c r="G17" s="21"/>
      <c r="H17" s="21"/>
      <c r="I17" s="21"/>
      <c r="J17" s="21">
        <f t="shared" si="0"/>
        <v>0</v>
      </c>
    </row>
    <row r="18" spans="1:10">
      <c r="A18" s="34" t="s">
        <v>73</v>
      </c>
      <c r="B18" s="24" t="s">
        <v>83</v>
      </c>
      <c r="C18" s="24" t="s">
        <v>46</v>
      </c>
      <c r="D18" s="21"/>
      <c r="E18" s="15"/>
      <c r="F18" s="15"/>
      <c r="G18" s="15"/>
      <c r="H18" s="15"/>
      <c r="I18" s="15"/>
      <c r="J18" s="21">
        <f t="shared" si="0"/>
        <v>0</v>
      </c>
    </row>
    <row r="19" spans="1:10">
      <c r="A19" s="201" t="s">
        <v>33</v>
      </c>
      <c r="B19" s="201"/>
      <c r="C19" s="201"/>
      <c r="D19" s="15">
        <f>SUM(D6:D18)</f>
        <v>0</v>
      </c>
      <c r="E19" s="15">
        <f t="shared" ref="E19:I19" si="1">SUM(E6:E18)</f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5">
        <f>SUM(J6:J18)</f>
        <v>0</v>
      </c>
    </row>
    <row r="21" spans="1:10">
      <c r="A21" s="1" t="s">
        <v>66</v>
      </c>
    </row>
  </sheetData>
  <mergeCells count="9">
    <mergeCell ref="A19:C19"/>
    <mergeCell ref="A1:J1"/>
    <mergeCell ref="A2:J2"/>
    <mergeCell ref="A3:J3"/>
    <mergeCell ref="A4:A5"/>
    <mergeCell ref="B4:B5"/>
    <mergeCell ref="C4:C5"/>
    <mergeCell ref="D4:D5"/>
    <mergeCell ref="J4:J5"/>
  </mergeCells>
  <pageMargins left="0.15748031496062992" right="0.1574803149606299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E14" sqref="E14"/>
    </sheetView>
  </sheetViews>
  <sheetFormatPr defaultRowHeight="21"/>
  <cols>
    <col min="1" max="1" width="10.25" style="1" customWidth="1"/>
    <col min="2" max="2" width="17.5" style="1" customWidth="1"/>
    <col min="3" max="3" width="18.25" style="1" customWidth="1"/>
    <col min="4" max="4" width="18.375" style="4" customWidth="1"/>
    <col min="5" max="5" width="22.25" style="4" customWidth="1"/>
    <col min="6" max="6" width="19.625" style="4" customWidth="1"/>
    <col min="7" max="7" width="21" style="4" customWidth="1"/>
    <col min="8" max="16384" width="9" style="1"/>
  </cols>
  <sheetData>
    <row r="1" spans="1:9">
      <c r="A1" s="195" t="str">
        <f>รักษาสงบ!A1</f>
        <v>เทศบาลตำบลภูวง</v>
      </c>
      <c r="B1" s="195"/>
      <c r="C1" s="195"/>
      <c r="D1" s="195"/>
      <c r="E1" s="195"/>
      <c r="F1" s="195"/>
      <c r="G1" s="195"/>
      <c r="H1" s="9"/>
      <c r="I1" s="9"/>
    </row>
    <row r="2" spans="1:9">
      <c r="A2" s="195" t="s">
        <v>124</v>
      </c>
      <c r="B2" s="195"/>
      <c r="C2" s="195"/>
      <c r="D2" s="195"/>
      <c r="E2" s="195"/>
      <c r="F2" s="195"/>
      <c r="G2" s="195"/>
    </row>
    <row r="3" spans="1:9">
      <c r="A3" s="211" t="s">
        <v>337</v>
      </c>
      <c r="B3" s="211"/>
      <c r="C3" s="211"/>
      <c r="D3" s="211"/>
      <c r="E3" s="211"/>
      <c r="F3" s="211"/>
      <c r="G3" s="211"/>
    </row>
    <row r="4" spans="1:9">
      <c r="A4" s="214" t="s">
        <v>63</v>
      </c>
      <c r="B4" s="214" t="s">
        <v>45</v>
      </c>
      <c r="C4" s="214" t="s">
        <v>40</v>
      </c>
      <c r="D4" s="212" t="s">
        <v>64</v>
      </c>
      <c r="E4" s="32" t="s">
        <v>87</v>
      </c>
      <c r="F4" s="32" t="s">
        <v>125</v>
      </c>
      <c r="G4" s="212" t="s">
        <v>33</v>
      </c>
    </row>
    <row r="5" spans="1:9">
      <c r="A5" s="217"/>
      <c r="B5" s="217"/>
      <c r="C5" s="217"/>
      <c r="D5" s="216"/>
      <c r="E5" s="40" t="s">
        <v>122</v>
      </c>
      <c r="F5" s="40" t="s">
        <v>126</v>
      </c>
      <c r="G5" s="216"/>
    </row>
    <row r="6" spans="1:9">
      <c r="A6" s="215"/>
      <c r="B6" s="215"/>
      <c r="C6" s="215"/>
      <c r="D6" s="213"/>
      <c r="E6" s="33" t="s">
        <v>123</v>
      </c>
      <c r="F6" s="33" t="s">
        <v>127</v>
      </c>
      <c r="G6" s="213"/>
    </row>
    <row r="7" spans="1:9">
      <c r="A7" s="35" t="s">
        <v>69</v>
      </c>
      <c r="B7" s="35" t="s">
        <v>74</v>
      </c>
      <c r="C7" s="24" t="s">
        <v>46</v>
      </c>
      <c r="D7" s="21">
        <v>0</v>
      </c>
      <c r="E7" s="21">
        <v>0</v>
      </c>
      <c r="F7" s="21">
        <v>0</v>
      </c>
      <c r="G7" s="21">
        <f>SUM(E7:F7)</f>
        <v>0</v>
      </c>
    </row>
    <row r="8" spans="1:9">
      <c r="A8" s="34"/>
      <c r="B8" s="34" t="s">
        <v>75</v>
      </c>
      <c r="C8" s="24" t="s">
        <v>46</v>
      </c>
      <c r="D8" s="21"/>
      <c r="E8" s="21"/>
      <c r="F8" s="21"/>
      <c r="G8" s="21">
        <f t="shared" ref="G8:G19" si="0">SUM(E8:F8)</f>
        <v>0</v>
      </c>
    </row>
    <row r="9" spans="1:9">
      <c r="A9" s="34"/>
      <c r="B9" s="34" t="s">
        <v>75</v>
      </c>
      <c r="C9" s="38" t="s">
        <v>85</v>
      </c>
      <c r="D9" s="21"/>
      <c r="E9" s="21"/>
      <c r="F9" s="21"/>
      <c r="G9" s="21">
        <f t="shared" si="0"/>
        <v>0</v>
      </c>
    </row>
    <row r="10" spans="1:9">
      <c r="A10" s="34" t="s">
        <v>70</v>
      </c>
      <c r="B10" s="34" t="s">
        <v>76</v>
      </c>
      <c r="C10" s="24" t="s">
        <v>46</v>
      </c>
      <c r="D10" s="21"/>
      <c r="E10" s="21"/>
      <c r="F10" s="21"/>
      <c r="G10" s="21">
        <f t="shared" si="0"/>
        <v>0</v>
      </c>
    </row>
    <row r="11" spans="1:9">
      <c r="A11" s="34"/>
      <c r="B11" s="34" t="s">
        <v>77</v>
      </c>
      <c r="C11" s="24" t="s">
        <v>46</v>
      </c>
      <c r="D11" s="21"/>
      <c r="E11" s="21"/>
      <c r="F11" s="21"/>
      <c r="G11" s="21">
        <f t="shared" si="0"/>
        <v>0</v>
      </c>
    </row>
    <row r="12" spans="1:9">
      <c r="A12" s="34"/>
      <c r="B12" s="34" t="s">
        <v>78</v>
      </c>
      <c r="C12" s="24" t="s">
        <v>46</v>
      </c>
      <c r="D12" s="21"/>
      <c r="E12" s="21"/>
      <c r="F12" s="21"/>
      <c r="G12" s="21">
        <f t="shared" si="0"/>
        <v>0</v>
      </c>
    </row>
    <row r="13" spans="1:9">
      <c r="A13" s="34"/>
      <c r="B13" s="34" t="s">
        <v>78</v>
      </c>
      <c r="C13" s="38" t="s">
        <v>85</v>
      </c>
      <c r="D13" s="21"/>
      <c r="E13" s="21"/>
      <c r="F13" s="21"/>
      <c r="G13" s="21">
        <f t="shared" si="0"/>
        <v>0</v>
      </c>
    </row>
    <row r="14" spans="1:9">
      <c r="A14" s="34"/>
      <c r="B14" s="34" t="s">
        <v>79</v>
      </c>
      <c r="C14" s="24" t="s">
        <v>46</v>
      </c>
      <c r="D14" s="21"/>
      <c r="E14" s="21"/>
      <c r="F14" s="21"/>
      <c r="G14" s="21">
        <f t="shared" si="0"/>
        <v>0</v>
      </c>
    </row>
    <row r="15" spans="1:9">
      <c r="A15" s="34" t="s">
        <v>71</v>
      </c>
      <c r="B15" s="34" t="s">
        <v>80</v>
      </c>
      <c r="C15" s="24" t="s">
        <v>46</v>
      </c>
      <c r="D15" s="21"/>
      <c r="E15" s="21"/>
      <c r="F15" s="21"/>
      <c r="G15" s="21">
        <f t="shared" si="0"/>
        <v>0</v>
      </c>
    </row>
    <row r="16" spans="1:9">
      <c r="A16" s="34"/>
      <c r="B16" s="34" t="s">
        <v>81</v>
      </c>
      <c r="C16" s="24" t="s">
        <v>46</v>
      </c>
      <c r="D16" s="21"/>
      <c r="E16" s="21"/>
      <c r="F16" s="21"/>
      <c r="G16" s="21">
        <f t="shared" si="0"/>
        <v>0</v>
      </c>
    </row>
    <row r="17" spans="1:7">
      <c r="A17" s="34"/>
      <c r="B17" s="34" t="s">
        <v>81</v>
      </c>
      <c r="C17" s="38" t="s">
        <v>85</v>
      </c>
      <c r="D17" s="21"/>
      <c r="E17" s="21"/>
      <c r="F17" s="21"/>
      <c r="G17" s="21">
        <f t="shared" si="0"/>
        <v>0</v>
      </c>
    </row>
    <row r="18" spans="1:7">
      <c r="A18" s="34" t="s">
        <v>72</v>
      </c>
      <c r="B18" s="24" t="s">
        <v>82</v>
      </c>
      <c r="C18" s="24" t="s">
        <v>46</v>
      </c>
      <c r="D18" s="21"/>
      <c r="E18" s="21"/>
      <c r="F18" s="21"/>
      <c r="G18" s="21">
        <f t="shared" si="0"/>
        <v>0</v>
      </c>
    </row>
    <row r="19" spans="1:7">
      <c r="A19" s="34" t="s">
        <v>73</v>
      </c>
      <c r="B19" s="24" t="s">
        <v>83</v>
      </c>
      <c r="C19" s="24" t="s">
        <v>46</v>
      </c>
      <c r="D19" s="15">
        <v>40000</v>
      </c>
      <c r="E19" s="15"/>
      <c r="F19" s="15">
        <v>40000</v>
      </c>
      <c r="G19" s="21">
        <f t="shared" si="0"/>
        <v>40000</v>
      </c>
    </row>
    <row r="20" spans="1:7">
      <c r="A20" s="201" t="s">
        <v>33</v>
      </c>
      <c r="B20" s="201"/>
      <c r="C20" s="201"/>
      <c r="D20" s="15">
        <f>SUM(D7:D19)</f>
        <v>40000</v>
      </c>
      <c r="E20" s="15">
        <f t="shared" ref="E20:F20" si="1">SUM(E7:E19)</f>
        <v>0</v>
      </c>
      <c r="F20" s="15">
        <f t="shared" si="1"/>
        <v>40000</v>
      </c>
      <c r="G20" s="15">
        <f>SUM(G7:G19)</f>
        <v>40000</v>
      </c>
    </row>
    <row r="22" spans="1:7">
      <c r="A22" s="1" t="s">
        <v>66</v>
      </c>
    </row>
  </sheetData>
  <mergeCells count="9">
    <mergeCell ref="A1:G1"/>
    <mergeCell ref="A2:G2"/>
    <mergeCell ref="A3:G3"/>
    <mergeCell ref="G4:G6"/>
    <mergeCell ref="A20:C20"/>
    <mergeCell ref="A4:A6"/>
    <mergeCell ref="B4:B6"/>
    <mergeCell ref="C4:C6"/>
    <mergeCell ref="D4:D6"/>
  </mergeCells>
  <pageMargins left="0.56999999999999995" right="0.1574803149606299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view="pageLayout" topLeftCell="A19" workbookViewId="0">
      <selection activeCell="B28" sqref="B28"/>
    </sheetView>
  </sheetViews>
  <sheetFormatPr defaultRowHeight="21"/>
  <cols>
    <col min="1" max="1" width="11.75" style="1" customWidth="1"/>
    <col min="2" max="2" width="15.375" style="1" customWidth="1"/>
    <col min="3" max="3" width="26.5" style="1" customWidth="1"/>
    <col min="4" max="4" width="8.5" style="3" customWidth="1"/>
    <col min="5" max="5" width="19" style="4" customWidth="1"/>
    <col min="6" max="6" width="9" style="1"/>
    <col min="7" max="8" width="13.375" style="1" bestFit="1" customWidth="1"/>
    <col min="9" max="16384" width="9" style="1"/>
  </cols>
  <sheetData>
    <row r="1" spans="1:8">
      <c r="A1" s="195" t="s">
        <v>186</v>
      </c>
      <c r="B1" s="195"/>
      <c r="C1" s="195"/>
      <c r="D1" s="195"/>
      <c r="E1" s="195"/>
    </row>
    <row r="2" spans="1:8">
      <c r="A2" s="195" t="s">
        <v>0</v>
      </c>
      <c r="B2" s="195"/>
      <c r="C2" s="195"/>
      <c r="D2" s="195"/>
      <c r="E2" s="195"/>
    </row>
    <row r="3" spans="1:8">
      <c r="A3" s="195" t="s">
        <v>302</v>
      </c>
      <c r="B3" s="195"/>
      <c r="C3" s="195"/>
      <c r="D3" s="195"/>
      <c r="E3" s="195"/>
    </row>
    <row r="4" spans="1:8">
      <c r="D4" s="3" t="s">
        <v>1</v>
      </c>
    </row>
    <row r="5" spans="1:8" ht="21.75" thickBot="1">
      <c r="A5" s="2" t="s">
        <v>2</v>
      </c>
      <c r="D5" s="3">
        <v>2</v>
      </c>
      <c r="E5" s="7">
        <v>21316839</v>
      </c>
    </row>
    <row r="6" spans="1:8" ht="21.75" thickTop="1">
      <c r="A6" s="2" t="s">
        <v>3</v>
      </c>
    </row>
    <row r="7" spans="1:8">
      <c r="B7" s="2" t="s">
        <v>4</v>
      </c>
    </row>
    <row r="8" spans="1:8">
      <c r="C8" s="1" t="s">
        <v>5</v>
      </c>
      <c r="D8" s="3">
        <v>3</v>
      </c>
      <c r="E8" s="4">
        <v>18896374.57</v>
      </c>
      <c r="H8" s="82"/>
    </row>
    <row r="9" spans="1:8">
      <c r="C9" s="1" t="s">
        <v>6</v>
      </c>
      <c r="E9" s="120">
        <v>2337047.25</v>
      </c>
      <c r="H9" s="82"/>
    </row>
    <row r="10" spans="1:8">
      <c r="C10" s="1" t="s">
        <v>7</v>
      </c>
      <c r="D10" s="3">
        <v>4</v>
      </c>
      <c r="E10" s="4">
        <v>348240</v>
      </c>
      <c r="H10" s="82"/>
    </row>
    <row r="11" spans="1:8">
      <c r="C11" s="1" t="s">
        <v>193</v>
      </c>
      <c r="D11" s="3">
        <v>5</v>
      </c>
      <c r="E11" s="4">
        <v>348240</v>
      </c>
      <c r="H11" s="82"/>
    </row>
    <row r="12" spans="1:8">
      <c r="C12" s="2" t="s">
        <v>8</v>
      </c>
      <c r="E12" s="83">
        <f>SUM(E8:E11)</f>
        <v>21929901.82</v>
      </c>
      <c r="H12" s="82"/>
    </row>
    <row r="13" spans="1:8">
      <c r="E13" s="84"/>
    </row>
    <row r="14" spans="1:8">
      <c r="B14" s="2" t="s">
        <v>9</v>
      </c>
      <c r="E14" s="4">
        <v>0</v>
      </c>
    </row>
    <row r="15" spans="1:8">
      <c r="C15" s="1" t="s">
        <v>342</v>
      </c>
      <c r="D15" s="3">
        <v>2</v>
      </c>
      <c r="E15" s="4">
        <v>4790273</v>
      </c>
    </row>
    <row r="16" spans="1:8">
      <c r="C16" s="2" t="s">
        <v>10</v>
      </c>
      <c r="E16" s="5">
        <f>SUM(E15:E15)</f>
        <v>4790273</v>
      </c>
    </row>
    <row r="17" spans="1:5" ht="21.75" thickBot="1">
      <c r="A17" s="2" t="s">
        <v>11</v>
      </c>
      <c r="E17" s="8">
        <f>E12+E16</f>
        <v>26720174.82</v>
      </c>
    </row>
    <row r="18" spans="1:5" ht="31.5" customHeight="1" thickTop="1"/>
    <row r="19" spans="1:5" ht="30" customHeight="1"/>
    <row r="20" spans="1:5">
      <c r="A20" s="2" t="s">
        <v>12</v>
      </c>
    </row>
    <row r="21" spans="1:5" ht="27.75" customHeight="1"/>
    <row r="22" spans="1:5" ht="27.75" customHeight="1">
      <c r="D22" s="126"/>
    </row>
    <row r="23" spans="1:5" ht="27.75" customHeight="1">
      <c r="D23" s="126"/>
    </row>
    <row r="24" spans="1:5" ht="27.75" customHeight="1">
      <c r="D24" s="126"/>
    </row>
    <row r="25" spans="1:5" ht="27.75" customHeight="1">
      <c r="A25" s="1" t="s">
        <v>223</v>
      </c>
      <c r="C25" s="1" t="s">
        <v>227</v>
      </c>
      <c r="D25" s="18" t="s">
        <v>230</v>
      </c>
    </row>
    <row r="26" spans="1:5">
      <c r="A26" s="1" t="s">
        <v>303</v>
      </c>
      <c r="C26" s="1" t="s">
        <v>228</v>
      </c>
      <c r="D26" s="196" t="s">
        <v>229</v>
      </c>
      <c r="E26" s="196"/>
    </row>
    <row r="27" spans="1:5">
      <c r="A27" s="197" t="s">
        <v>304</v>
      </c>
      <c r="B27" s="197"/>
      <c r="D27" s="196"/>
      <c r="E27" s="196"/>
    </row>
    <row r="28" spans="1:5" ht="33" customHeight="1">
      <c r="D28" s="196"/>
      <c r="E28" s="196"/>
    </row>
    <row r="29" spans="1:5" ht="41.25" customHeight="1">
      <c r="D29" s="191"/>
    </row>
    <row r="30" spans="1:5" ht="41.25" customHeight="1">
      <c r="D30" s="191"/>
    </row>
    <row r="31" spans="1:5" ht="30" customHeight="1">
      <c r="D31" s="191"/>
    </row>
    <row r="32" spans="1:5">
      <c r="A32" s="2" t="s">
        <v>13</v>
      </c>
    </row>
    <row r="33" spans="1:5">
      <c r="B33" s="2" t="s">
        <v>14</v>
      </c>
    </row>
    <row r="34" spans="1:5">
      <c r="B34" s="2"/>
      <c r="C34" s="1" t="s">
        <v>15</v>
      </c>
      <c r="D34" s="3">
        <v>6</v>
      </c>
      <c r="E34" s="4">
        <f>งบทดลองหลังปิดบัญชี!D18</f>
        <v>3029490</v>
      </c>
    </row>
    <row r="35" spans="1:5">
      <c r="C35" s="1" t="s">
        <v>194</v>
      </c>
      <c r="D35" s="3">
        <v>7</v>
      </c>
      <c r="E35" s="4">
        <f>งบทดลองหลังปิดบัญชี!D20</f>
        <v>348240</v>
      </c>
    </row>
    <row r="36" spans="1:5">
      <c r="C36" s="1" t="s">
        <v>16</v>
      </c>
      <c r="D36" s="3">
        <v>8</v>
      </c>
      <c r="E36" s="85">
        <f>งบทดลองหลังปิดบัญชี!D17</f>
        <v>1068143.6499999999</v>
      </c>
    </row>
    <row r="37" spans="1:5">
      <c r="D37" s="74"/>
      <c r="E37" s="85"/>
    </row>
    <row r="38" spans="1:5">
      <c r="C38" s="2" t="s">
        <v>17</v>
      </c>
      <c r="E38" s="5">
        <f>SUM(E34:E37)</f>
        <v>4445873.6500000004</v>
      </c>
    </row>
    <row r="40" spans="1:5">
      <c r="B40" s="2" t="s">
        <v>18</v>
      </c>
      <c r="E40" s="85">
        <v>0</v>
      </c>
    </row>
    <row r="41" spans="1:5">
      <c r="C41" s="1" t="s">
        <v>298</v>
      </c>
      <c r="D41" s="3">
        <v>9</v>
      </c>
      <c r="E41" s="85">
        <v>4790273</v>
      </c>
    </row>
    <row r="42" spans="1:5">
      <c r="C42" s="2" t="s">
        <v>19</v>
      </c>
      <c r="E42" s="5">
        <f>SUM(E41)</f>
        <v>4790273</v>
      </c>
    </row>
    <row r="43" spans="1:5">
      <c r="B43" s="2" t="s">
        <v>20</v>
      </c>
      <c r="E43" s="5">
        <f>E38+E42</f>
        <v>9236146.6500000004</v>
      </c>
    </row>
    <row r="44" spans="1:5">
      <c r="B44" s="2"/>
      <c r="D44" s="74"/>
    </row>
    <row r="45" spans="1:5">
      <c r="A45" s="2" t="s">
        <v>21</v>
      </c>
    </row>
    <row r="46" spans="1:5">
      <c r="B46" s="1" t="s">
        <v>21</v>
      </c>
      <c r="D46" s="3">
        <v>10</v>
      </c>
      <c r="E46" s="85">
        <f>งบทดลองหลังปิดบัญชี!D15</f>
        <v>7178461.4300000006</v>
      </c>
    </row>
    <row r="47" spans="1:5">
      <c r="B47" s="1" t="s">
        <v>22</v>
      </c>
      <c r="D47" s="3">
        <v>11</v>
      </c>
      <c r="E47" s="85">
        <f>งบทดลองหลังปิดบัญชี!D16</f>
        <v>10305566.74</v>
      </c>
    </row>
    <row r="48" spans="1:5">
      <c r="B48" s="2" t="s">
        <v>23</v>
      </c>
      <c r="E48" s="5">
        <f>SUM(E46:E47)</f>
        <v>17484028.170000002</v>
      </c>
    </row>
    <row r="49" spans="1:7" ht="21.75" thickBot="1">
      <c r="A49" s="2" t="s">
        <v>24</v>
      </c>
      <c r="E49" s="8">
        <f>E43+E48</f>
        <v>26720174.82</v>
      </c>
      <c r="G49" s="82">
        <f>E17-E49</f>
        <v>0</v>
      </c>
    </row>
    <row r="50" spans="1:7" ht="21.75" thickTop="1"/>
    <row r="51" spans="1:7">
      <c r="A51" s="1" t="s">
        <v>12</v>
      </c>
    </row>
    <row r="54" spans="1:7">
      <c r="A54" s="1" t="s">
        <v>223</v>
      </c>
      <c r="C54" s="1" t="s">
        <v>227</v>
      </c>
      <c r="D54" s="18" t="s">
        <v>230</v>
      </c>
    </row>
    <row r="55" spans="1:7">
      <c r="A55" s="1" t="s">
        <v>303</v>
      </c>
      <c r="C55" s="1" t="s">
        <v>228</v>
      </c>
      <c r="D55" s="196" t="s">
        <v>229</v>
      </c>
      <c r="E55" s="196"/>
    </row>
    <row r="56" spans="1:7">
      <c r="A56" s="197" t="s">
        <v>304</v>
      </c>
      <c r="B56" s="197"/>
      <c r="D56" s="196"/>
      <c r="E56" s="196"/>
    </row>
    <row r="57" spans="1:7">
      <c r="D57" s="196"/>
      <c r="E57" s="196"/>
    </row>
  </sheetData>
  <mergeCells count="7">
    <mergeCell ref="A1:E1"/>
    <mergeCell ref="A2:E2"/>
    <mergeCell ref="A3:E3"/>
    <mergeCell ref="D55:E57"/>
    <mergeCell ref="A56:B56"/>
    <mergeCell ref="D26:E28"/>
    <mergeCell ref="A27:B27"/>
  </mergeCells>
  <pageMargins left="0.9375" right="0.35416666666666669" top="0.74803149606299213" bottom="0.562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A3" sqref="A3:I3"/>
    </sheetView>
  </sheetViews>
  <sheetFormatPr defaultRowHeight="21"/>
  <cols>
    <col min="1" max="1" width="10.25" style="1" customWidth="1"/>
    <col min="2" max="2" width="17.5" style="1" customWidth="1"/>
    <col min="3" max="3" width="18.25" style="1" customWidth="1"/>
    <col min="4" max="4" width="12.375" style="4" customWidth="1"/>
    <col min="5" max="5" width="16.125" style="4" customWidth="1"/>
    <col min="6" max="6" width="15.375" style="4" customWidth="1"/>
    <col min="7" max="7" width="14.125" style="4" customWidth="1"/>
    <col min="8" max="8" width="13.75" style="4" customWidth="1"/>
    <col min="9" max="9" width="16.375" style="4" customWidth="1"/>
    <col min="10" max="16384" width="9" style="1"/>
  </cols>
  <sheetData>
    <row r="1" spans="1:11">
      <c r="A1" s="195" t="str">
        <f>ความเข้มแข็ง!A1</f>
        <v>เทศบาลตำบลภูวง</v>
      </c>
      <c r="B1" s="195"/>
      <c r="C1" s="195"/>
      <c r="D1" s="195"/>
      <c r="E1" s="195"/>
      <c r="F1" s="195"/>
      <c r="G1" s="195"/>
      <c r="H1" s="195"/>
      <c r="I1" s="195"/>
      <c r="J1" s="9"/>
      <c r="K1" s="9"/>
    </row>
    <row r="2" spans="1:11">
      <c r="A2" s="195" t="s">
        <v>128</v>
      </c>
      <c r="B2" s="195"/>
      <c r="C2" s="195"/>
      <c r="D2" s="195"/>
      <c r="E2" s="195"/>
      <c r="F2" s="195"/>
      <c r="G2" s="195"/>
      <c r="H2" s="195"/>
      <c r="I2" s="195"/>
    </row>
    <row r="3" spans="1:11">
      <c r="A3" s="211" t="s">
        <v>337</v>
      </c>
      <c r="B3" s="211"/>
      <c r="C3" s="211"/>
      <c r="D3" s="211"/>
      <c r="E3" s="211"/>
      <c r="F3" s="211"/>
      <c r="G3" s="211"/>
      <c r="H3" s="211"/>
      <c r="I3" s="211"/>
    </row>
    <row r="4" spans="1:11">
      <c r="A4" s="214" t="s">
        <v>63</v>
      </c>
      <c r="B4" s="214" t="s">
        <v>45</v>
      </c>
      <c r="C4" s="214" t="s">
        <v>40</v>
      </c>
      <c r="D4" s="212" t="s">
        <v>64</v>
      </c>
      <c r="E4" s="32" t="s">
        <v>129</v>
      </c>
      <c r="F4" s="32" t="s">
        <v>133</v>
      </c>
      <c r="G4" s="32" t="s">
        <v>135</v>
      </c>
      <c r="H4" s="41" t="s">
        <v>139</v>
      </c>
      <c r="I4" s="212" t="s">
        <v>33</v>
      </c>
    </row>
    <row r="5" spans="1:11">
      <c r="A5" s="217"/>
      <c r="B5" s="217"/>
      <c r="C5" s="217"/>
      <c r="D5" s="216"/>
      <c r="E5" s="40" t="s">
        <v>130</v>
      </c>
      <c r="F5" s="40" t="s">
        <v>134</v>
      </c>
      <c r="G5" s="40" t="s">
        <v>134</v>
      </c>
      <c r="H5" s="42" t="s">
        <v>138</v>
      </c>
      <c r="I5" s="216"/>
    </row>
    <row r="6" spans="1:11">
      <c r="A6" s="215"/>
      <c r="B6" s="215"/>
      <c r="C6" s="215"/>
      <c r="D6" s="213"/>
      <c r="E6" s="33" t="s">
        <v>131</v>
      </c>
      <c r="F6" s="33" t="s">
        <v>132</v>
      </c>
      <c r="G6" s="33" t="s">
        <v>136</v>
      </c>
      <c r="H6" s="43" t="s">
        <v>137</v>
      </c>
      <c r="I6" s="213"/>
    </row>
    <row r="7" spans="1:11">
      <c r="A7" s="35" t="s">
        <v>69</v>
      </c>
      <c r="B7" s="35" t="s">
        <v>74</v>
      </c>
      <c r="C7" s="24" t="s">
        <v>46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f>SUM(E7:H7)</f>
        <v>0</v>
      </c>
    </row>
    <row r="8" spans="1:11">
      <c r="A8" s="34"/>
      <c r="B8" s="34" t="s">
        <v>75</v>
      </c>
      <c r="C8" s="24" t="s">
        <v>46</v>
      </c>
      <c r="D8" s="21"/>
      <c r="E8" s="21"/>
      <c r="F8" s="21"/>
      <c r="G8" s="21"/>
      <c r="H8" s="21"/>
      <c r="I8" s="21">
        <f t="shared" ref="I8:I19" si="0">SUM(E8:H8)</f>
        <v>0</v>
      </c>
    </row>
    <row r="9" spans="1:11">
      <c r="A9" s="34"/>
      <c r="B9" s="34" t="s">
        <v>75</v>
      </c>
      <c r="C9" s="38" t="s">
        <v>85</v>
      </c>
      <c r="D9" s="21"/>
      <c r="E9" s="21"/>
      <c r="F9" s="21"/>
      <c r="G9" s="21"/>
      <c r="H9" s="21"/>
      <c r="I9" s="21">
        <f t="shared" si="0"/>
        <v>0</v>
      </c>
    </row>
    <row r="10" spans="1:11">
      <c r="A10" s="34" t="s">
        <v>70</v>
      </c>
      <c r="B10" s="34" t="s">
        <v>76</v>
      </c>
      <c r="C10" s="24" t="s">
        <v>46</v>
      </c>
      <c r="D10" s="21"/>
      <c r="E10" s="21"/>
      <c r="F10" s="21"/>
      <c r="G10" s="21"/>
      <c r="H10" s="21"/>
      <c r="I10" s="21">
        <f t="shared" si="0"/>
        <v>0</v>
      </c>
    </row>
    <row r="11" spans="1:11">
      <c r="A11" s="34"/>
      <c r="B11" s="34" t="s">
        <v>77</v>
      </c>
      <c r="C11" s="24" t="s">
        <v>46</v>
      </c>
      <c r="D11" s="21"/>
      <c r="E11" s="21"/>
      <c r="F11" s="21"/>
      <c r="G11" s="21"/>
      <c r="H11" s="21"/>
      <c r="I11" s="21">
        <f t="shared" si="0"/>
        <v>0</v>
      </c>
    </row>
    <row r="12" spans="1:11">
      <c r="A12" s="34"/>
      <c r="B12" s="34" t="s">
        <v>78</v>
      </c>
      <c r="C12" s="24" t="s">
        <v>46</v>
      </c>
      <c r="D12" s="21"/>
      <c r="E12" s="21"/>
      <c r="F12" s="21"/>
      <c r="G12" s="21"/>
      <c r="H12" s="21"/>
      <c r="I12" s="21">
        <f t="shared" si="0"/>
        <v>0</v>
      </c>
    </row>
    <row r="13" spans="1:11">
      <c r="A13" s="34"/>
      <c r="B13" s="34" t="s">
        <v>78</v>
      </c>
      <c r="C13" s="38" t="s">
        <v>85</v>
      </c>
      <c r="D13" s="21"/>
      <c r="E13" s="21"/>
      <c r="F13" s="21"/>
      <c r="G13" s="21"/>
      <c r="H13" s="21"/>
      <c r="I13" s="21">
        <f t="shared" si="0"/>
        <v>0</v>
      </c>
    </row>
    <row r="14" spans="1:11">
      <c r="A14" s="34"/>
      <c r="B14" s="34" t="s">
        <v>79</v>
      </c>
      <c r="C14" s="24" t="s">
        <v>46</v>
      </c>
      <c r="D14" s="21"/>
      <c r="E14" s="21"/>
      <c r="F14" s="21"/>
      <c r="G14" s="21"/>
      <c r="H14" s="21"/>
      <c r="I14" s="21">
        <f t="shared" si="0"/>
        <v>0</v>
      </c>
    </row>
    <row r="15" spans="1:11">
      <c r="A15" s="34" t="s">
        <v>71</v>
      </c>
      <c r="B15" s="34" t="s">
        <v>80</v>
      </c>
      <c r="C15" s="24" t="s">
        <v>46</v>
      </c>
      <c r="D15" s="21"/>
      <c r="E15" s="21"/>
      <c r="F15" s="21"/>
      <c r="G15" s="21"/>
      <c r="H15" s="21"/>
      <c r="I15" s="21">
        <f t="shared" si="0"/>
        <v>0</v>
      </c>
    </row>
    <row r="16" spans="1:11">
      <c r="A16" s="34"/>
      <c r="B16" s="34" t="s">
        <v>81</v>
      </c>
      <c r="C16" s="24" t="s">
        <v>46</v>
      </c>
      <c r="D16" s="21"/>
      <c r="E16" s="21"/>
      <c r="F16" s="21"/>
      <c r="G16" s="21"/>
      <c r="H16" s="21"/>
      <c r="I16" s="21">
        <f t="shared" si="0"/>
        <v>0</v>
      </c>
    </row>
    <row r="17" spans="1:9">
      <c r="A17" s="34"/>
      <c r="B17" s="34" t="s">
        <v>81</v>
      </c>
      <c r="C17" s="38" t="s">
        <v>85</v>
      </c>
      <c r="D17" s="21"/>
      <c r="E17" s="21"/>
      <c r="F17" s="21"/>
      <c r="G17" s="21"/>
      <c r="H17" s="21"/>
      <c r="I17" s="21">
        <f t="shared" si="0"/>
        <v>0</v>
      </c>
    </row>
    <row r="18" spans="1:9">
      <c r="A18" s="34" t="s">
        <v>72</v>
      </c>
      <c r="B18" s="24" t="s">
        <v>82</v>
      </c>
      <c r="C18" s="24" t="s">
        <v>46</v>
      </c>
      <c r="D18" s="21"/>
      <c r="E18" s="21"/>
      <c r="F18" s="21"/>
      <c r="G18" s="21"/>
      <c r="H18" s="21"/>
      <c r="I18" s="21">
        <f t="shared" si="0"/>
        <v>0</v>
      </c>
    </row>
    <row r="19" spans="1:9">
      <c r="A19" s="34" t="s">
        <v>73</v>
      </c>
      <c r="B19" s="24" t="s">
        <v>83</v>
      </c>
      <c r="C19" s="24" t="s">
        <v>46</v>
      </c>
      <c r="D19" s="15">
        <v>70000</v>
      </c>
      <c r="E19" s="15"/>
      <c r="F19" s="15"/>
      <c r="G19" s="15">
        <v>70000</v>
      </c>
      <c r="H19" s="15"/>
      <c r="I19" s="21">
        <f t="shared" si="0"/>
        <v>70000</v>
      </c>
    </row>
    <row r="20" spans="1:9">
      <c r="A20" s="201" t="s">
        <v>33</v>
      </c>
      <c r="B20" s="201"/>
      <c r="C20" s="201"/>
      <c r="D20" s="15">
        <f>SUM(D7:D19)</f>
        <v>70000</v>
      </c>
      <c r="E20" s="15">
        <f t="shared" ref="E20:H20" si="1">SUM(E7:E19)</f>
        <v>0</v>
      </c>
      <c r="F20" s="15">
        <f t="shared" si="1"/>
        <v>0</v>
      </c>
      <c r="G20" s="15">
        <f t="shared" si="1"/>
        <v>70000</v>
      </c>
      <c r="H20" s="15">
        <f t="shared" si="1"/>
        <v>0</v>
      </c>
      <c r="I20" s="15">
        <f>SUM(I7:I19)</f>
        <v>70000</v>
      </c>
    </row>
    <row r="22" spans="1:9">
      <c r="A22" s="1" t="s">
        <v>66</v>
      </c>
    </row>
  </sheetData>
  <mergeCells count="9">
    <mergeCell ref="A1:I1"/>
    <mergeCell ref="A2:I2"/>
    <mergeCell ref="A3:I3"/>
    <mergeCell ref="A20:C20"/>
    <mergeCell ref="I4:I6"/>
    <mergeCell ref="D4:D6"/>
    <mergeCell ref="C4:C6"/>
    <mergeCell ref="B4:B6"/>
    <mergeCell ref="A4:A6"/>
  </mergeCells>
  <pageMargins left="0.15748031496062992" right="0.1574803149606299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E14" sqref="E14"/>
    </sheetView>
  </sheetViews>
  <sheetFormatPr defaultRowHeight="21"/>
  <cols>
    <col min="1" max="1" width="10.25" style="1" customWidth="1"/>
    <col min="2" max="2" width="17.5" style="1" customWidth="1"/>
    <col min="3" max="3" width="18.25" style="1" customWidth="1"/>
    <col min="4" max="4" width="18.375" style="4" customWidth="1"/>
    <col min="5" max="5" width="22.25" style="4" customWidth="1"/>
    <col min="6" max="6" width="19.625" style="4" customWidth="1"/>
    <col min="7" max="7" width="21" style="4" customWidth="1"/>
    <col min="8" max="16384" width="9" style="1"/>
  </cols>
  <sheetData>
    <row r="1" spans="1:9">
      <c r="A1" s="195" t="str">
        <f>ศาสนา!A1</f>
        <v>เทศบาลตำบลภูวง</v>
      </c>
      <c r="B1" s="195"/>
      <c r="C1" s="195"/>
      <c r="D1" s="195"/>
      <c r="E1" s="195"/>
      <c r="F1" s="195"/>
      <c r="G1" s="195"/>
      <c r="H1" s="9"/>
      <c r="I1" s="9"/>
    </row>
    <row r="2" spans="1:9">
      <c r="A2" s="195" t="s">
        <v>140</v>
      </c>
      <c r="B2" s="195"/>
      <c r="C2" s="195"/>
      <c r="D2" s="195"/>
      <c r="E2" s="195"/>
      <c r="F2" s="195"/>
      <c r="G2" s="195"/>
    </row>
    <row r="3" spans="1:9">
      <c r="A3" s="211" t="s">
        <v>337</v>
      </c>
      <c r="B3" s="211"/>
      <c r="C3" s="211"/>
      <c r="D3" s="211"/>
      <c r="E3" s="211"/>
      <c r="F3" s="211"/>
      <c r="G3" s="211"/>
    </row>
    <row r="4" spans="1:9">
      <c r="A4" s="214" t="s">
        <v>63</v>
      </c>
      <c r="B4" s="214" t="s">
        <v>45</v>
      </c>
      <c r="C4" s="214" t="s">
        <v>40</v>
      </c>
      <c r="D4" s="212" t="s">
        <v>64</v>
      </c>
      <c r="E4" s="32" t="s">
        <v>87</v>
      </c>
      <c r="F4" s="32" t="s">
        <v>143</v>
      </c>
      <c r="G4" s="212" t="s">
        <v>33</v>
      </c>
    </row>
    <row r="5" spans="1:9">
      <c r="A5" s="217"/>
      <c r="B5" s="217"/>
      <c r="C5" s="217"/>
      <c r="D5" s="216"/>
      <c r="E5" s="40" t="s">
        <v>141</v>
      </c>
      <c r="F5" s="40" t="s">
        <v>144</v>
      </c>
      <c r="G5" s="216"/>
    </row>
    <row r="6" spans="1:9">
      <c r="A6" s="215"/>
      <c r="B6" s="215"/>
      <c r="C6" s="215"/>
      <c r="D6" s="213"/>
      <c r="E6" s="33" t="s">
        <v>142</v>
      </c>
      <c r="F6" s="33" t="s">
        <v>145</v>
      </c>
      <c r="G6" s="213"/>
    </row>
    <row r="7" spans="1:9">
      <c r="A7" s="35" t="s">
        <v>69</v>
      </c>
      <c r="B7" s="35" t="s">
        <v>74</v>
      </c>
      <c r="C7" s="24" t="s">
        <v>46</v>
      </c>
      <c r="D7" s="21">
        <v>0</v>
      </c>
      <c r="E7" s="21">
        <v>0</v>
      </c>
      <c r="F7" s="21">
        <v>0</v>
      </c>
      <c r="G7" s="21">
        <f>SUM(E7:F7)</f>
        <v>0</v>
      </c>
    </row>
    <row r="8" spans="1:9">
      <c r="A8" s="34"/>
      <c r="B8" s="34" t="s">
        <v>75</v>
      </c>
      <c r="C8" s="24" t="s">
        <v>46</v>
      </c>
      <c r="D8" s="71"/>
      <c r="E8" s="21"/>
      <c r="F8" s="21"/>
      <c r="G8" s="21">
        <f t="shared" ref="G8:G20" si="0">SUM(E8:F8)</f>
        <v>0</v>
      </c>
    </row>
    <row r="9" spans="1:9">
      <c r="A9" s="34"/>
      <c r="B9" s="34" t="s">
        <v>75</v>
      </c>
      <c r="C9" s="38" t="s">
        <v>85</v>
      </c>
      <c r="D9" s="21"/>
      <c r="E9" s="21"/>
      <c r="F9" s="21"/>
      <c r="G9" s="21">
        <f t="shared" si="0"/>
        <v>0</v>
      </c>
    </row>
    <row r="10" spans="1:9">
      <c r="A10" s="34" t="s">
        <v>70</v>
      </c>
      <c r="B10" s="34" t="s">
        <v>76</v>
      </c>
      <c r="C10" s="24" t="s">
        <v>46</v>
      </c>
      <c r="D10" s="21"/>
      <c r="E10" s="21"/>
      <c r="F10" s="21"/>
      <c r="G10" s="21">
        <f t="shared" si="0"/>
        <v>0</v>
      </c>
    </row>
    <row r="11" spans="1:9">
      <c r="A11" s="34"/>
      <c r="B11" s="34" t="s">
        <v>77</v>
      </c>
      <c r="C11" s="24" t="s">
        <v>46</v>
      </c>
      <c r="D11" s="21"/>
      <c r="E11" s="21"/>
      <c r="F11" s="21"/>
      <c r="G11" s="21">
        <f t="shared" si="0"/>
        <v>0</v>
      </c>
    </row>
    <row r="12" spans="1:9">
      <c r="A12" s="34"/>
      <c r="B12" s="34" t="s">
        <v>78</v>
      </c>
      <c r="C12" s="24" t="s">
        <v>46</v>
      </c>
      <c r="D12" s="21"/>
      <c r="E12" s="21"/>
      <c r="F12" s="21"/>
      <c r="G12" s="21">
        <f t="shared" si="0"/>
        <v>0</v>
      </c>
    </row>
    <row r="13" spans="1:9">
      <c r="A13" s="34"/>
      <c r="B13" s="34" t="s">
        <v>78</v>
      </c>
      <c r="C13" s="38" t="s">
        <v>85</v>
      </c>
      <c r="D13" s="21"/>
      <c r="E13" s="21"/>
      <c r="F13" s="21"/>
      <c r="G13" s="21">
        <f t="shared" si="0"/>
        <v>0</v>
      </c>
    </row>
    <row r="14" spans="1:9">
      <c r="A14" s="34"/>
      <c r="B14" s="34" t="s">
        <v>79</v>
      </c>
      <c r="C14" s="24" t="s">
        <v>46</v>
      </c>
      <c r="D14" s="21"/>
      <c r="E14" s="21"/>
      <c r="F14" s="21"/>
      <c r="G14" s="21">
        <f t="shared" si="0"/>
        <v>0</v>
      </c>
    </row>
    <row r="15" spans="1:9">
      <c r="A15" s="34" t="s">
        <v>71</v>
      </c>
      <c r="B15" s="34" t="s">
        <v>80</v>
      </c>
      <c r="C15" s="24" t="s">
        <v>46</v>
      </c>
      <c r="D15" s="21"/>
      <c r="E15" s="21"/>
      <c r="F15" s="21"/>
      <c r="G15" s="21">
        <f t="shared" si="0"/>
        <v>0</v>
      </c>
    </row>
    <row r="16" spans="1:9">
      <c r="A16" s="34"/>
      <c r="B16" s="34" t="s">
        <v>80</v>
      </c>
      <c r="C16" s="24" t="s">
        <v>218</v>
      </c>
      <c r="D16" s="21"/>
      <c r="E16" s="21"/>
      <c r="F16" s="21"/>
      <c r="G16" s="21"/>
    </row>
    <row r="17" spans="1:7">
      <c r="A17" s="34"/>
      <c r="B17" s="34" t="s">
        <v>81</v>
      </c>
      <c r="C17" s="24" t="s">
        <v>46</v>
      </c>
      <c r="D17" s="21"/>
      <c r="E17" s="21"/>
      <c r="F17" s="21"/>
      <c r="G17" s="21">
        <f t="shared" si="0"/>
        <v>0</v>
      </c>
    </row>
    <row r="18" spans="1:7">
      <c r="A18" s="34"/>
      <c r="B18" s="34" t="s">
        <v>81</v>
      </c>
      <c r="C18" s="38" t="s">
        <v>85</v>
      </c>
      <c r="D18" s="21"/>
      <c r="E18" s="21"/>
      <c r="F18" s="21"/>
      <c r="G18" s="21">
        <f t="shared" si="0"/>
        <v>0</v>
      </c>
    </row>
    <row r="19" spans="1:7">
      <c r="A19" s="34"/>
      <c r="B19" s="24" t="s">
        <v>81</v>
      </c>
      <c r="C19" s="24" t="s">
        <v>218</v>
      </c>
      <c r="D19" s="21"/>
      <c r="E19" s="21"/>
      <c r="F19" s="21"/>
      <c r="G19" s="21">
        <f t="shared" si="0"/>
        <v>0</v>
      </c>
    </row>
    <row r="20" spans="1:7">
      <c r="A20" s="34" t="s">
        <v>73</v>
      </c>
      <c r="B20" s="24" t="s">
        <v>83</v>
      </c>
      <c r="C20" s="24" t="s">
        <v>46</v>
      </c>
      <c r="D20" s="15"/>
      <c r="E20" s="15"/>
      <c r="F20" s="15"/>
      <c r="G20" s="21">
        <f t="shared" si="0"/>
        <v>0</v>
      </c>
    </row>
    <row r="21" spans="1:7">
      <c r="A21" s="201" t="s">
        <v>33</v>
      </c>
      <c r="B21" s="201"/>
      <c r="C21" s="201"/>
      <c r="D21" s="15">
        <f>SUM(D7:D20)</f>
        <v>0</v>
      </c>
      <c r="E21" s="15">
        <f t="shared" ref="E21:F21" si="1">SUM(E7:E20)</f>
        <v>0</v>
      </c>
      <c r="F21" s="15">
        <f t="shared" si="1"/>
        <v>0</v>
      </c>
      <c r="G21" s="15">
        <f>SUM(G7:G20)</f>
        <v>0</v>
      </c>
    </row>
    <row r="23" spans="1:7">
      <c r="A23" s="1" t="s">
        <v>66</v>
      </c>
    </row>
  </sheetData>
  <mergeCells count="9">
    <mergeCell ref="A21:C21"/>
    <mergeCell ref="A1:G1"/>
    <mergeCell ref="A2:G2"/>
    <mergeCell ref="A3:G3"/>
    <mergeCell ref="A4:A6"/>
    <mergeCell ref="B4:B6"/>
    <mergeCell ref="C4:C6"/>
    <mergeCell ref="D4:D6"/>
    <mergeCell ref="G4:G6"/>
  </mergeCells>
  <pageMargins left="0.56000000000000005" right="0.1574803149606299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25"/>
  <sheetViews>
    <sheetView view="pageLayout" topLeftCell="A14" zoomScale="90" zoomScaleNormal="90" zoomScalePageLayoutView="90" workbookViewId="0">
      <selection activeCell="D17" sqref="D17"/>
    </sheetView>
  </sheetViews>
  <sheetFormatPr defaultRowHeight="21"/>
  <cols>
    <col min="1" max="1" width="10" style="1" customWidth="1"/>
    <col min="2" max="2" width="12.25" style="1" customWidth="1"/>
    <col min="3" max="3" width="15.625" style="1" customWidth="1"/>
    <col min="4" max="4" width="12" style="4" customWidth="1"/>
    <col min="5" max="5" width="10.5" style="4" customWidth="1"/>
    <col min="6" max="6" width="10.75" style="4" customWidth="1"/>
    <col min="7" max="7" width="11.25" style="4" customWidth="1"/>
    <col min="8" max="8" width="11.125" style="4" customWidth="1"/>
    <col min="9" max="9" width="11.25" style="4" customWidth="1"/>
    <col min="10" max="10" width="11.125" style="4" customWidth="1"/>
    <col min="11" max="11" width="12.125" style="4" customWidth="1"/>
    <col min="12" max="12" width="11.625" style="4" customWidth="1"/>
    <col min="13" max="13" width="9.875" style="4" customWidth="1"/>
    <col min="14" max="14" width="12.375" style="4" customWidth="1"/>
    <col min="15" max="15" width="9.875" style="4" customWidth="1"/>
    <col min="16" max="16" width="14.5" style="4" customWidth="1"/>
    <col min="17" max="16384" width="9" style="1"/>
  </cols>
  <sheetData>
    <row r="1" spans="1:18">
      <c r="A1" s="195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9"/>
      <c r="R1" s="9"/>
    </row>
    <row r="2" spans="1:18">
      <c r="A2" s="195" t="s">
        <v>146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8">
      <c r="A3" s="211" t="s">
        <v>337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8"/>
      <c r="P3" s="211"/>
    </row>
    <row r="4" spans="1:18">
      <c r="A4" s="214" t="s">
        <v>63</v>
      </c>
      <c r="B4" s="214" t="s">
        <v>45</v>
      </c>
      <c r="C4" s="214" t="s">
        <v>40</v>
      </c>
      <c r="D4" s="32" t="s">
        <v>147</v>
      </c>
      <c r="E4" s="36" t="s">
        <v>149</v>
      </c>
      <c r="F4" s="212" t="s">
        <v>151</v>
      </c>
      <c r="G4" s="212" t="s">
        <v>105</v>
      </c>
      <c r="H4" s="32" t="s">
        <v>152</v>
      </c>
      <c r="I4" s="32" t="s">
        <v>155</v>
      </c>
      <c r="J4" s="36" t="s">
        <v>156</v>
      </c>
      <c r="K4" s="99" t="s">
        <v>158</v>
      </c>
      <c r="L4" s="32" t="s">
        <v>159</v>
      </c>
      <c r="M4" s="212" t="s">
        <v>65</v>
      </c>
      <c r="N4" s="212" t="s">
        <v>33</v>
      </c>
      <c r="O4" s="185"/>
      <c r="P4" s="1"/>
    </row>
    <row r="5" spans="1:18">
      <c r="A5" s="215"/>
      <c r="B5" s="215"/>
      <c r="C5" s="215"/>
      <c r="D5" s="33" t="s">
        <v>148</v>
      </c>
      <c r="E5" s="37" t="s">
        <v>150</v>
      </c>
      <c r="F5" s="213"/>
      <c r="G5" s="213"/>
      <c r="H5" s="33" t="s">
        <v>153</v>
      </c>
      <c r="I5" s="33" t="s">
        <v>154</v>
      </c>
      <c r="J5" s="37" t="s">
        <v>157</v>
      </c>
      <c r="K5" s="100" t="s">
        <v>131</v>
      </c>
      <c r="L5" s="33" t="s">
        <v>160</v>
      </c>
      <c r="M5" s="213"/>
      <c r="N5" s="213"/>
      <c r="O5" s="1"/>
      <c r="P5" s="1"/>
    </row>
    <row r="6" spans="1:18">
      <c r="A6" s="35" t="s">
        <v>69</v>
      </c>
      <c r="B6" s="101" t="s">
        <v>74</v>
      </c>
      <c r="C6" s="24" t="s">
        <v>46</v>
      </c>
      <c r="D6" s="21">
        <f>บริหาร!H6</f>
        <v>2624640</v>
      </c>
      <c r="E6" s="21">
        <f>SUM(รักษาสงบ!H6)</f>
        <v>0</v>
      </c>
      <c r="F6" s="21">
        <f>SUM(ศึกษา!I6)</f>
        <v>0</v>
      </c>
      <c r="G6" s="21">
        <f>SUM(สาธา!I6)</f>
        <v>0</v>
      </c>
      <c r="H6" s="21">
        <f>SUM(สงเคราะห์!G6)</f>
        <v>0</v>
      </c>
      <c r="I6" s="21">
        <f>SUM(เคหะชุมชน!J6)</f>
        <v>0</v>
      </c>
      <c r="J6" s="21">
        <f>SUM(ความเข้มแข็ง!G7)</f>
        <v>0</v>
      </c>
      <c r="K6" s="21">
        <f>SUM(ศาสนา!I7)</f>
        <v>0</v>
      </c>
      <c r="L6" s="21">
        <f>SUM(อุตสาหกรรม!G7)</f>
        <v>0</v>
      </c>
      <c r="M6" s="21">
        <v>0</v>
      </c>
      <c r="N6" s="21">
        <f>SUM(D6:M6)</f>
        <v>2624640</v>
      </c>
      <c r="O6" s="1"/>
      <c r="P6" s="1"/>
    </row>
    <row r="7" spans="1:18">
      <c r="A7" s="34"/>
      <c r="B7" s="102" t="s">
        <v>75</v>
      </c>
      <c r="C7" s="24" t="s">
        <v>46</v>
      </c>
      <c r="D7" s="21">
        <f>บริหาร!H7</f>
        <v>0</v>
      </c>
      <c r="E7" s="21">
        <f>SUM(รักษาสงบ!H7)</f>
        <v>0</v>
      </c>
      <c r="F7" s="21">
        <f>SUM(ศึกษา!I7)</f>
        <v>0</v>
      </c>
      <c r="G7" s="21">
        <f>SUM(สาธา!I7)</f>
        <v>0</v>
      </c>
      <c r="H7" s="21">
        <f>SUM(สงเคราะห์!G7)</f>
        <v>0</v>
      </c>
      <c r="I7" s="21">
        <f>SUM(เคหะชุมชน!J7)</f>
        <v>0</v>
      </c>
      <c r="J7" s="21">
        <f>SUM(ความเข้มแข็ง!G8)</f>
        <v>0</v>
      </c>
      <c r="K7" s="21">
        <f>SUM(ศาสนา!I8)</f>
        <v>0</v>
      </c>
      <c r="L7" s="21">
        <f>SUM(อุตสาหกรรม!G8)</f>
        <v>0</v>
      </c>
      <c r="M7" s="21">
        <v>0</v>
      </c>
      <c r="N7" s="21">
        <f>SUM(D7:M7)</f>
        <v>0</v>
      </c>
      <c r="O7" s="1"/>
      <c r="P7" s="1"/>
    </row>
    <row r="8" spans="1:18">
      <c r="A8" s="34"/>
      <c r="B8" s="102" t="s">
        <v>75</v>
      </c>
      <c r="C8" s="103" t="s">
        <v>85</v>
      </c>
      <c r="D8" s="21">
        <f>บริหาร!H8</f>
        <v>0</v>
      </c>
      <c r="E8" s="21">
        <f>SUM(รักษาสงบ!H8)</f>
        <v>0</v>
      </c>
      <c r="F8" s="21">
        <f>SUM(ศึกษา!I8)</f>
        <v>0</v>
      </c>
      <c r="G8" s="21">
        <f>SUM(สาธา!I8)</f>
        <v>0</v>
      </c>
      <c r="H8" s="21">
        <f>SUM(สงเคราะห์!G8)</f>
        <v>0</v>
      </c>
      <c r="I8" s="21">
        <f>SUM(เคหะชุมชน!J8)</f>
        <v>0</v>
      </c>
      <c r="J8" s="21">
        <f>SUM(ความเข้มแข็ง!G9)</f>
        <v>0</v>
      </c>
      <c r="K8" s="21">
        <f>SUM(ศาสนา!I9)</f>
        <v>0</v>
      </c>
      <c r="L8" s="21">
        <f>SUM(อุตสาหกรรม!G9)</f>
        <v>0</v>
      </c>
      <c r="M8" s="21">
        <v>0</v>
      </c>
      <c r="N8" s="21">
        <f>SUM(D8:M8)</f>
        <v>0</v>
      </c>
      <c r="O8" s="1"/>
      <c r="P8" s="1"/>
    </row>
    <row r="9" spans="1:18">
      <c r="A9" s="34" t="s">
        <v>70</v>
      </c>
      <c r="B9" s="34" t="s">
        <v>76</v>
      </c>
      <c r="C9" s="24" t="s">
        <v>46</v>
      </c>
      <c r="D9" s="21">
        <f>บริหาร!H9</f>
        <v>0</v>
      </c>
      <c r="E9" s="21">
        <f>SUM(รักษาสงบ!H9)</f>
        <v>0</v>
      </c>
      <c r="F9" s="21">
        <f>SUM(ศึกษา!I9)</f>
        <v>0</v>
      </c>
      <c r="G9" s="21">
        <f>SUM(สาธา!I9)</f>
        <v>0</v>
      </c>
      <c r="H9" s="21">
        <f>SUM(สงเคราะห์!G9)</f>
        <v>0</v>
      </c>
      <c r="I9" s="21">
        <f>SUM(เคหะชุมชน!J9)</f>
        <v>0</v>
      </c>
      <c r="J9" s="21">
        <f>SUM(ความเข้มแข็ง!G10)</f>
        <v>0</v>
      </c>
      <c r="K9" s="21">
        <f>SUM(ศาสนา!I10)</f>
        <v>0</v>
      </c>
      <c r="L9" s="21">
        <f>SUM(อุตสาหกรรม!G10)</f>
        <v>0</v>
      </c>
      <c r="M9" s="21">
        <v>0</v>
      </c>
      <c r="N9" s="21">
        <f>SUM(D9:M9)</f>
        <v>0</v>
      </c>
      <c r="O9" s="1"/>
      <c r="P9" s="1"/>
    </row>
    <row r="10" spans="1:18">
      <c r="A10" s="34"/>
      <c r="B10" s="34" t="s">
        <v>77</v>
      </c>
      <c r="C10" s="24" t="s">
        <v>46</v>
      </c>
      <c r="D10" s="21">
        <f>บริหาร!H10</f>
        <v>0</v>
      </c>
      <c r="E10" s="21">
        <f>SUM(รักษาสงบ!H10)</f>
        <v>0</v>
      </c>
      <c r="F10" s="21">
        <f>SUM(ศึกษา!I10)</f>
        <v>0</v>
      </c>
      <c r="G10" s="21">
        <f>SUM(สาธา!I10)</f>
        <v>0</v>
      </c>
      <c r="H10" s="21">
        <f>SUM(สงเคราะห์!G10)</f>
        <v>0</v>
      </c>
      <c r="I10" s="104">
        <f>SUM(เคหะชุมชน!J10)</f>
        <v>0</v>
      </c>
      <c r="J10" s="21">
        <f>SUM(ความเข้มแข็ง!G11)</f>
        <v>0</v>
      </c>
      <c r="K10" s="21">
        <f>SUM(ศาสนา!I11)</f>
        <v>0</v>
      </c>
      <c r="L10" s="21">
        <f>SUM(อุตสาหกรรม!G11)</f>
        <v>0</v>
      </c>
      <c r="M10" s="21">
        <v>0</v>
      </c>
      <c r="N10" s="21">
        <f>SUM(D10:M10)</f>
        <v>0</v>
      </c>
      <c r="O10" s="1"/>
      <c r="P10" s="1"/>
    </row>
    <row r="11" spans="1:18">
      <c r="A11" s="34"/>
      <c r="B11" s="34" t="s">
        <v>77</v>
      </c>
      <c r="C11" s="103" t="s">
        <v>85</v>
      </c>
      <c r="D11" s="21"/>
      <c r="E11" s="21"/>
      <c r="F11" s="21"/>
      <c r="G11" s="21"/>
      <c r="H11" s="21"/>
      <c r="I11" s="104"/>
      <c r="J11" s="21"/>
      <c r="K11" s="21"/>
      <c r="L11" s="21"/>
      <c r="M11" s="21"/>
      <c r="N11" s="21">
        <f>SUM(E11:M11)</f>
        <v>0</v>
      </c>
      <c r="O11" s="1"/>
      <c r="P11" s="1"/>
    </row>
    <row r="12" spans="1:18">
      <c r="A12" s="34"/>
      <c r="B12" s="34" t="s">
        <v>78</v>
      </c>
      <c r="C12" s="24" t="s">
        <v>46</v>
      </c>
      <c r="D12" s="21">
        <f>บริหาร!H11</f>
        <v>0</v>
      </c>
      <c r="E12" s="21">
        <f>SUM(รักษาสงบ!H11)</f>
        <v>0</v>
      </c>
      <c r="F12" s="21">
        <f>SUM(ศึกษา!I11)</f>
        <v>0</v>
      </c>
      <c r="G12" s="21">
        <f>SUM(สาธา!I12)</f>
        <v>0</v>
      </c>
      <c r="H12" s="21">
        <f>SUM(สงเคราะห์!G11)</f>
        <v>0</v>
      </c>
      <c r="I12" s="21">
        <f>SUM(เคหะชุมชน!J11)</f>
        <v>0</v>
      </c>
      <c r="J12" s="21">
        <f>SUM(ความเข้มแข็ง!G12)</f>
        <v>0</v>
      </c>
      <c r="K12" s="21">
        <f>SUM(ศาสนา!I12)</f>
        <v>0</v>
      </c>
      <c r="L12" s="21">
        <f>SUM(อุตสาหกรรม!G12)</f>
        <v>0</v>
      </c>
      <c r="M12" s="21">
        <v>0</v>
      </c>
      <c r="N12" s="21">
        <f t="shared" ref="N12:N18" si="0">SUM(D12:M12)</f>
        <v>0</v>
      </c>
      <c r="O12" s="1"/>
      <c r="P12" s="1"/>
    </row>
    <row r="13" spans="1:18">
      <c r="A13" s="34"/>
      <c r="B13" s="34" t="s">
        <v>78</v>
      </c>
      <c r="C13" s="103" t="s">
        <v>85</v>
      </c>
      <c r="D13" s="21">
        <v>0</v>
      </c>
      <c r="E13" s="21">
        <f>SUM(รักษาสงบ!H12)</f>
        <v>0</v>
      </c>
      <c r="F13" s="21">
        <f>SUM(ศึกษา!I12)</f>
        <v>0</v>
      </c>
      <c r="G13" s="21">
        <f>SUM(สาธา!I13)</f>
        <v>0</v>
      </c>
      <c r="H13" s="21">
        <f>SUM(สงเคราะห์!G12)</f>
        <v>0</v>
      </c>
      <c r="I13" s="21">
        <f>SUM(เคหะชุมชน!J12)</f>
        <v>0</v>
      </c>
      <c r="J13" s="21">
        <f>SUM(ความเข้มแข็ง!G13)</f>
        <v>0</v>
      </c>
      <c r="K13" s="21">
        <f>SUM(ศาสนา!I13)</f>
        <v>0</v>
      </c>
      <c r="L13" s="21">
        <f>SUM(อุตสาหกรรม!G13)</f>
        <v>0</v>
      </c>
      <c r="M13" s="21">
        <v>0</v>
      </c>
      <c r="N13" s="21">
        <f t="shared" si="0"/>
        <v>0</v>
      </c>
      <c r="O13" s="1"/>
      <c r="P13" s="1"/>
    </row>
    <row r="14" spans="1:18">
      <c r="A14" s="34"/>
      <c r="B14" s="34" t="s">
        <v>79</v>
      </c>
      <c r="C14" s="24" t="s">
        <v>46</v>
      </c>
      <c r="D14" s="21">
        <f>บริหาร!H12</f>
        <v>0</v>
      </c>
      <c r="E14" s="21">
        <f>SUM(รักษาสงบ!H13)</f>
        <v>0</v>
      </c>
      <c r="F14" s="21">
        <f>SUM(ศึกษา!I13)</f>
        <v>0</v>
      </c>
      <c r="G14" s="21">
        <f>SUM(สาธา!I14)</f>
        <v>0</v>
      </c>
      <c r="H14" s="21">
        <f>SUM(สงเคราะห์!G13)</f>
        <v>0</v>
      </c>
      <c r="I14" s="21">
        <f>SUM(เคหะชุมชน!J13)</f>
        <v>0</v>
      </c>
      <c r="J14" s="21">
        <f>SUM(ความเข้มแข็ง!G14)</f>
        <v>0</v>
      </c>
      <c r="K14" s="21">
        <f>SUM(ศาสนา!I14)</f>
        <v>0</v>
      </c>
      <c r="L14" s="21">
        <f>SUM(อุตสาหกรรม!G14)</f>
        <v>0</v>
      </c>
      <c r="M14" s="21">
        <v>0</v>
      </c>
      <c r="N14" s="21">
        <f t="shared" si="0"/>
        <v>0</v>
      </c>
      <c r="O14" s="1"/>
      <c r="P14" s="1"/>
    </row>
    <row r="15" spans="1:18">
      <c r="A15" s="34" t="s">
        <v>71</v>
      </c>
      <c r="B15" s="34" t="s">
        <v>80</v>
      </c>
      <c r="C15" s="24" t="s">
        <v>46</v>
      </c>
      <c r="D15" s="21">
        <f>บริหาร!H13</f>
        <v>0</v>
      </c>
      <c r="E15" s="21">
        <f>SUM(รักษาสงบ!H14)</f>
        <v>0</v>
      </c>
      <c r="F15" s="21">
        <f>SUM(ศึกษา!I14)</f>
        <v>0</v>
      </c>
      <c r="G15" s="21">
        <f>SUM(สาธา!I15)</f>
        <v>0</v>
      </c>
      <c r="H15" s="21">
        <f>SUM(สงเคราะห์!G14)</f>
        <v>0</v>
      </c>
      <c r="I15" s="21">
        <f>SUM(เคหะชุมชน!J14)</f>
        <v>0</v>
      </c>
      <c r="J15" s="21">
        <f>SUM(ความเข้มแข็ง!G15)</f>
        <v>0</v>
      </c>
      <c r="K15" s="21">
        <f>SUM(ศาสนา!I15)</f>
        <v>0</v>
      </c>
      <c r="L15" s="21">
        <f>SUM(อุตสาหกรรม!G15)</f>
        <v>0</v>
      </c>
      <c r="M15" s="21">
        <v>0</v>
      </c>
      <c r="N15" s="21">
        <f t="shared" si="0"/>
        <v>0</v>
      </c>
      <c r="O15" s="1"/>
      <c r="P15" s="1"/>
    </row>
    <row r="16" spans="1:18">
      <c r="A16" s="34"/>
      <c r="B16" s="34" t="s">
        <v>80</v>
      </c>
      <c r="C16" s="24" t="s">
        <v>218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>
        <f t="shared" si="0"/>
        <v>0</v>
      </c>
      <c r="O16" s="1"/>
      <c r="P16" s="1"/>
    </row>
    <row r="17" spans="1:16">
      <c r="A17" s="34"/>
      <c r="B17" s="102" t="s">
        <v>81</v>
      </c>
      <c r="C17" s="24" t="s">
        <v>46</v>
      </c>
      <c r="D17" s="21">
        <f>บริหาร!H14</f>
        <v>0</v>
      </c>
      <c r="E17" s="21">
        <f>SUM(รักษาสงบ!H15)</f>
        <v>0</v>
      </c>
      <c r="F17" s="21">
        <f>SUM(ศึกษา!I15)</f>
        <v>0</v>
      </c>
      <c r="G17" s="21">
        <f>SUM(สาธา!I16)</f>
        <v>0</v>
      </c>
      <c r="H17" s="21">
        <f>SUM(สงเคราะห์!G15)</f>
        <v>0</v>
      </c>
      <c r="I17" s="21">
        <f>SUM(เคหะชุมชน!J15)</f>
        <v>0</v>
      </c>
      <c r="J17" s="21">
        <f>SUM(ความเข้มแข็ง!G16)</f>
        <v>0</v>
      </c>
      <c r="K17" s="21">
        <f>SUM(ศาสนา!I16)</f>
        <v>0</v>
      </c>
      <c r="L17" s="104">
        <f>SUM(อุตสาหกรรม!G17)</f>
        <v>0</v>
      </c>
      <c r="M17" s="21">
        <v>0</v>
      </c>
      <c r="N17" s="21">
        <f t="shared" si="0"/>
        <v>0</v>
      </c>
      <c r="O17" s="1"/>
      <c r="P17" s="1"/>
    </row>
    <row r="18" spans="1:16">
      <c r="A18" s="34"/>
      <c r="B18" s="102" t="s">
        <v>81</v>
      </c>
      <c r="C18" s="103" t="s">
        <v>85</v>
      </c>
      <c r="D18" s="21">
        <f>บริหาร!H15</f>
        <v>0</v>
      </c>
      <c r="E18" s="21">
        <f>SUM(รักษาสงบ!H16)</f>
        <v>0</v>
      </c>
      <c r="F18" s="21">
        <f>SUM(ศึกษา!I16)</f>
        <v>0</v>
      </c>
      <c r="G18" s="21">
        <f>SUM(สาธา!I17)</f>
        <v>0</v>
      </c>
      <c r="H18" s="21">
        <f>SUM(สงเคราะห์!G16)</f>
        <v>0</v>
      </c>
      <c r="I18" s="21">
        <f>SUM(เคหะชุมชน!J16)</f>
        <v>0</v>
      </c>
      <c r="J18" s="21">
        <f>SUM(ความเข้มแข็ง!G17)</f>
        <v>0</v>
      </c>
      <c r="K18" s="21">
        <f>SUM(ศาสนา!I17)</f>
        <v>0</v>
      </c>
      <c r="L18" s="104">
        <f>SUM(อุตสาหกรรม!G18)</f>
        <v>0</v>
      </c>
      <c r="M18" s="21">
        <v>0</v>
      </c>
      <c r="N18" s="21">
        <f t="shared" si="0"/>
        <v>0</v>
      </c>
      <c r="O18" s="1"/>
      <c r="P18" s="1"/>
    </row>
    <row r="19" spans="1:16">
      <c r="A19" s="34"/>
      <c r="B19" s="102" t="s">
        <v>81</v>
      </c>
      <c r="C19" s="24" t="s">
        <v>218</v>
      </c>
      <c r="D19" s="21"/>
      <c r="E19" s="21"/>
      <c r="F19" s="21"/>
      <c r="G19" s="21"/>
      <c r="H19" s="21"/>
      <c r="I19" s="21"/>
      <c r="J19" s="21"/>
      <c r="K19" s="21"/>
      <c r="L19" s="104"/>
      <c r="M19" s="21"/>
      <c r="N19" s="21">
        <f>SUM(E19:M19)</f>
        <v>0</v>
      </c>
      <c r="O19" s="1"/>
      <c r="P19" s="1"/>
    </row>
    <row r="20" spans="1:16">
      <c r="A20" s="34" t="s">
        <v>73</v>
      </c>
      <c r="B20" s="24" t="s">
        <v>83</v>
      </c>
      <c r="C20" s="24" t="s">
        <v>46</v>
      </c>
      <c r="D20" s="21">
        <f>บริหาร!H16</f>
        <v>0</v>
      </c>
      <c r="E20" s="21">
        <f>SUM(รักษาสงบ!H18)</f>
        <v>0</v>
      </c>
      <c r="F20" s="105">
        <f>SUM(ศึกษา!I18)</f>
        <v>0</v>
      </c>
      <c r="G20" s="21"/>
      <c r="H20" s="21">
        <f>SUM(สงเคราะห์!G18)</f>
        <v>0</v>
      </c>
      <c r="I20" s="21">
        <f>SUM(เคหะชุมชน!J18)</f>
        <v>0</v>
      </c>
      <c r="J20" s="21"/>
      <c r="K20" s="21"/>
      <c r="L20" s="21">
        <f>SUM(อุตสาหกรรม!G20)</f>
        <v>0</v>
      </c>
      <c r="M20" s="15">
        <v>0</v>
      </c>
      <c r="N20" s="21">
        <f>SUM(D20:M20)</f>
        <v>0</v>
      </c>
      <c r="O20" s="1"/>
      <c r="P20" s="1"/>
    </row>
    <row r="21" spans="1:16">
      <c r="A21" s="34" t="s">
        <v>65</v>
      </c>
      <c r="B21" s="24" t="s">
        <v>65</v>
      </c>
      <c r="C21" s="24" t="s">
        <v>46</v>
      </c>
      <c r="D21" s="21">
        <v>0</v>
      </c>
      <c r="E21" s="21">
        <v>0</v>
      </c>
      <c r="F21" s="105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98"/>
      <c r="N21" s="21"/>
      <c r="O21" s="1"/>
      <c r="P21" s="1"/>
    </row>
    <row r="22" spans="1:16">
      <c r="A22" s="34"/>
      <c r="B22" s="24" t="s">
        <v>65</v>
      </c>
      <c r="C22" s="103" t="s">
        <v>85</v>
      </c>
      <c r="D22" s="21">
        <v>0</v>
      </c>
      <c r="E22" s="21">
        <v>0</v>
      </c>
      <c r="F22" s="105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98">
        <f>SUM(งบกลาง!F6)</f>
        <v>0</v>
      </c>
      <c r="N22" s="21">
        <f>SUM(D22:M22)</f>
        <v>0</v>
      </c>
      <c r="O22" s="1"/>
      <c r="P22" s="1"/>
    </row>
    <row r="23" spans="1:16">
      <c r="A23" s="201" t="s">
        <v>33</v>
      </c>
      <c r="B23" s="201"/>
      <c r="C23" s="201"/>
      <c r="D23" s="97">
        <f>SUM(D6:D22)</f>
        <v>2624640</v>
      </c>
      <c r="E23" s="97">
        <f t="shared" ref="E23:L23" si="1">SUM(E6:E22)</f>
        <v>0</v>
      </c>
      <c r="F23" s="98">
        <f t="shared" si="1"/>
        <v>0</v>
      </c>
      <c r="G23" s="97">
        <f t="shared" si="1"/>
        <v>0</v>
      </c>
      <c r="H23" s="97">
        <f t="shared" si="1"/>
        <v>0</v>
      </c>
      <c r="I23" s="97">
        <f t="shared" si="1"/>
        <v>0</v>
      </c>
      <c r="J23" s="97">
        <f t="shared" si="1"/>
        <v>0</v>
      </c>
      <c r="K23" s="97">
        <f t="shared" si="1"/>
        <v>0</v>
      </c>
      <c r="L23" s="97">
        <f t="shared" si="1"/>
        <v>0</v>
      </c>
      <c r="M23" s="98">
        <f>SUM(M6:M22)</f>
        <v>0</v>
      </c>
      <c r="N23" s="15">
        <f>SUM(N6:N22)</f>
        <v>2624640</v>
      </c>
      <c r="O23" s="1"/>
      <c r="P23" s="1"/>
    </row>
    <row r="25" spans="1:16">
      <c r="A25" s="1" t="s">
        <v>66</v>
      </c>
    </row>
  </sheetData>
  <mergeCells count="11">
    <mergeCell ref="A23:C23"/>
    <mergeCell ref="M4:M5"/>
    <mergeCell ref="A1:P1"/>
    <mergeCell ref="A2:P2"/>
    <mergeCell ref="A3:P3"/>
    <mergeCell ref="A4:A5"/>
    <mergeCell ref="B4:B5"/>
    <mergeCell ref="C4:C5"/>
    <mergeCell ref="F4:F5"/>
    <mergeCell ref="G4:G5"/>
    <mergeCell ref="N4:N5"/>
  </mergeCells>
  <pageMargins left="0.15748031496062992" right="0.15748031496062992" top="0.74803149606299213" bottom="0.74803149606299213" header="0.31496062992125984" footer="0.31496062992125984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3"/>
  <sheetViews>
    <sheetView view="pageLayout" topLeftCell="A4" zoomScale="80" zoomScalePageLayoutView="80" workbookViewId="0">
      <selection activeCell="L16" sqref="L16"/>
    </sheetView>
  </sheetViews>
  <sheetFormatPr defaultRowHeight="21"/>
  <cols>
    <col min="1" max="1" width="9.5" style="1" customWidth="1"/>
    <col min="2" max="2" width="13" style="1" customWidth="1"/>
    <col min="3" max="3" width="15.75" style="1" customWidth="1"/>
    <col min="4" max="4" width="9.625" style="4" customWidth="1"/>
    <col min="5" max="5" width="9.75" style="4" customWidth="1"/>
    <col min="6" max="6" width="8.5" style="4" customWidth="1"/>
    <col min="7" max="7" width="8.625" style="4" customWidth="1"/>
    <col min="8" max="8" width="8.375" style="4" customWidth="1"/>
    <col min="9" max="9" width="8.5" style="4" customWidth="1"/>
    <col min="10" max="10" width="8.25" style="4" customWidth="1"/>
    <col min="11" max="11" width="9.875" style="4" customWidth="1"/>
    <col min="12" max="12" width="10.5" style="4" customWidth="1"/>
    <col min="13" max="13" width="8.625" style="4" customWidth="1"/>
    <col min="14" max="14" width="9.875" style="4" customWidth="1"/>
    <col min="15" max="15" width="7.625" style="4" customWidth="1"/>
    <col min="16" max="16" width="11.5" style="4" customWidth="1"/>
    <col min="17" max="16384" width="9" style="1"/>
  </cols>
  <sheetData>
    <row r="1" spans="1:18">
      <c r="A1" s="195" t="s">
        <v>186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9"/>
      <c r="R1" s="9"/>
    </row>
    <row r="2" spans="1:18">
      <c r="A2" s="195" t="s">
        <v>163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8">
      <c r="A3" s="211" t="s">
        <v>62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8">
      <c r="A4" s="214" t="s">
        <v>63</v>
      </c>
      <c r="B4" s="214" t="s">
        <v>45</v>
      </c>
      <c r="C4" s="214" t="s">
        <v>40</v>
      </c>
      <c r="D4" s="32" t="s">
        <v>147</v>
      </c>
      <c r="E4" s="99" t="s">
        <v>149</v>
      </c>
      <c r="F4" s="212" t="s">
        <v>151</v>
      </c>
      <c r="G4" s="212" t="s">
        <v>105</v>
      </c>
      <c r="H4" s="32" t="s">
        <v>152</v>
      </c>
      <c r="I4" s="32" t="s">
        <v>155</v>
      </c>
      <c r="J4" s="106" t="s">
        <v>156</v>
      </c>
      <c r="K4" s="99" t="s">
        <v>158</v>
      </c>
      <c r="L4" s="32" t="s">
        <v>159</v>
      </c>
      <c r="M4" s="212" t="s">
        <v>161</v>
      </c>
      <c r="N4" s="212" t="s">
        <v>162</v>
      </c>
      <c r="O4" s="212" t="s">
        <v>65</v>
      </c>
      <c r="P4" s="212" t="s">
        <v>33</v>
      </c>
    </row>
    <row r="5" spans="1:18">
      <c r="A5" s="215"/>
      <c r="B5" s="215"/>
      <c r="C5" s="215"/>
      <c r="D5" s="33" t="s">
        <v>148</v>
      </c>
      <c r="E5" s="100" t="s">
        <v>150</v>
      </c>
      <c r="F5" s="213"/>
      <c r="G5" s="213"/>
      <c r="H5" s="33" t="s">
        <v>153</v>
      </c>
      <c r="I5" s="33" t="s">
        <v>154</v>
      </c>
      <c r="J5" s="107" t="s">
        <v>157</v>
      </c>
      <c r="K5" s="100" t="s">
        <v>131</v>
      </c>
      <c r="L5" s="33" t="s">
        <v>160</v>
      </c>
      <c r="M5" s="213"/>
      <c r="N5" s="213"/>
      <c r="O5" s="213"/>
      <c r="P5" s="213"/>
    </row>
    <row r="6" spans="1:18">
      <c r="A6" s="35" t="s">
        <v>69</v>
      </c>
      <c r="B6" s="101" t="s">
        <v>74</v>
      </c>
      <c r="C6" s="24" t="s">
        <v>46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f>SUM(D6:O6)</f>
        <v>0</v>
      </c>
    </row>
    <row r="7" spans="1:18">
      <c r="A7" s="34"/>
      <c r="B7" s="102" t="s">
        <v>75</v>
      </c>
      <c r="C7" s="24" t="s">
        <v>46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f t="shared" ref="P7:P20" si="0">SUM(D7:O7)</f>
        <v>0</v>
      </c>
    </row>
    <row r="8" spans="1:18">
      <c r="A8" s="34"/>
      <c r="B8" s="102" t="s">
        <v>75</v>
      </c>
      <c r="C8" s="103" t="s">
        <v>85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f t="shared" si="0"/>
        <v>0</v>
      </c>
    </row>
    <row r="9" spans="1:18">
      <c r="A9" s="34" t="s">
        <v>70</v>
      </c>
      <c r="B9" s="34" t="s">
        <v>76</v>
      </c>
      <c r="C9" s="24" t="s">
        <v>46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f t="shared" si="0"/>
        <v>0</v>
      </c>
    </row>
    <row r="10" spans="1:18">
      <c r="A10" s="34"/>
      <c r="B10" s="34" t="s">
        <v>77</v>
      </c>
      <c r="C10" s="24" t="s">
        <v>46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f t="shared" si="0"/>
        <v>0</v>
      </c>
    </row>
    <row r="11" spans="1:18">
      <c r="A11" s="34"/>
      <c r="B11" s="34" t="s">
        <v>78</v>
      </c>
      <c r="C11" s="24" t="s">
        <v>46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f t="shared" si="0"/>
        <v>0</v>
      </c>
    </row>
    <row r="12" spans="1:18">
      <c r="A12" s="34"/>
      <c r="B12" s="34" t="s">
        <v>78</v>
      </c>
      <c r="C12" s="103" t="s">
        <v>85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f t="shared" si="0"/>
        <v>0</v>
      </c>
    </row>
    <row r="13" spans="1:18">
      <c r="A13" s="34"/>
      <c r="B13" s="34" t="s">
        <v>79</v>
      </c>
      <c r="C13" s="103" t="s">
        <v>46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f t="shared" si="0"/>
        <v>0</v>
      </c>
    </row>
    <row r="14" spans="1:18">
      <c r="A14" s="34" t="s">
        <v>71</v>
      </c>
      <c r="B14" s="34" t="s">
        <v>80</v>
      </c>
      <c r="C14" s="24" t="s">
        <v>46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f t="shared" si="0"/>
        <v>0</v>
      </c>
    </row>
    <row r="15" spans="1:18">
      <c r="A15" s="34"/>
      <c r="B15" s="102" t="s">
        <v>81</v>
      </c>
      <c r="C15" s="24" t="s">
        <v>46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104">
        <v>5022000</v>
      </c>
      <c r="M15" s="21">
        <v>0</v>
      </c>
      <c r="N15" s="21">
        <v>0</v>
      </c>
      <c r="O15" s="21">
        <v>0</v>
      </c>
      <c r="P15" s="104">
        <f t="shared" si="0"/>
        <v>5022000</v>
      </c>
    </row>
    <row r="16" spans="1:18">
      <c r="A16" s="34"/>
      <c r="B16" s="102" t="s">
        <v>81</v>
      </c>
      <c r="C16" s="103" t="s">
        <v>85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f t="shared" si="0"/>
        <v>0</v>
      </c>
    </row>
    <row r="17" spans="1:16">
      <c r="A17" s="34" t="s">
        <v>72</v>
      </c>
      <c r="B17" s="24" t="s">
        <v>82</v>
      </c>
      <c r="C17" s="103" t="s">
        <v>46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f t="shared" si="0"/>
        <v>0</v>
      </c>
    </row>
    <row r="18" spans="1:16">
      <c r="A18" s="34" t="s">
        <v>73</v>
      </c>
      <c r="B18" s="24" t="s">
        <v>83</v>
      </c>
      <c r="C18" s="24" t="s">
        <v>46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15">
        <v>0</v>
      </c>
      <c r="P18" s="21">
        <f t="shared" si="0"/>
        <v>0</v>
      </c>
    </row>
    <row r="19" spans="1:16">
      <c r="A19" s="34" t="s">
        <v>65</v>
      </c>
      <c r="B19" s="24" t="s">
        <v>65</v>
      </c>
      <c r="C19" s="24" t="s">
        <v>46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15">
        <v>0</v>
      </c>
      <c r="P19" s="21">
        <f t="shared" si="0"/>
        <v>0</v>
      </c>
    </row>
    <row r="20" spans="1:16">
      <c r="A20" s="102"/>
      <c r="B20" s="103" t="s">
        <v>65</v>
      </c>
      <c r="C20" s="103" t="s">
        <v>85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15">
        <v>0</v>
      </c>
      <c r="N20" s="15">
        <v>0</v>
      </c>
      <c r="O20" s="15">
        <v>0</v>
      </c>
      <c r="P20" s="21">
        <f t="shared" si="0"/>
        <v>0</v>
      </c>
    </row>
    <row r="21" spans="1:16">
      <c r="A21" s="219" t="s">
        <v>33</v>
      </c>
      <c r="B21" s="219"/>
      <c r="C21" s="219"/>
      <c r="D21" s="15">
        <f>SUM(D6:D20)</f>
        <v>0</v>
      </c>
      <c r="E21" s="15">
        <f t="shared" ref="E21:N21" si="1">SUM(E6:E20)</f>
        <v>0</v>
      </c>
      <c r="F21" s="15">
        <f t="shared" si="1"/>
        <v>0</v>
      </c>
      <c r="G21" s="15">
        <f t="shared" si="1"/>
        <v>0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5">
        <f t="shared" si="1"/>
        <v>0</v>
      </c>
      <c r="L21" s="98">
        <f t="shared" si="1"/>
        <v>5022000</v>
      </c>
      <c r="M21" s="15">
        <f t="shared" si="1"/>
        <v>0</v>
      </c>
      <c r="N21" s="15">
        <f t="shared" si="1"/>
        <v>0</v>
      </c>
      <c r="O21" s="15">
        <f>SUM(O6:O20)</f>
        <v>0</v>
      </c>
      <c r="P21" s="97">
        <f>SUM(P6:P20)</f>
        <v>5022000</v>
      </c>
    </row>
    <row r="23" spans="1:16">
      <c r="A23" s="1" t="s">
        <v>66</v>
      </c>
    </row>
  </sheetData>
  <mergeCells count="13">
    <mergeCell ref="O4:O5"/>
    <mergeCell ref="P4:P5"/>
    <mergeCell ref="A21:C21"/>
    <mergeCell ref="A1:P1"/>
    <mergeCell ref="A2:P2"/>
    <mergeCell ref="A3:P3"/>
    <mergeCell ref="A4:A5"/>
    <mergeCell ref="B4:B5"/>
    <mergeCell ref="C4:C5"/>
    <mergeCell ref="F4:F5"/>
    <mergeCell ref="G4:G5"/>
    <mergeCell ref="M4:M5"/>
    <mergeCell ref="N4:N5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7"/>
  <sheetViews>
    <sheetView view="pageLayout" topLeftCell="A4" workbookViewId="0">
      <selection activeCell="B10" sqref="B10"/>
    </sheetView>
  </sheetViews>
  <sheetFormatPr defaultRowHeight="19.5"/>
  <cols>
    <col min="1" max="1" width="26.875" style="47" customWidth="1"/>
    <col min="2" max="2" width="11.75" style="47" customWidth="1"/>
    <col min="3" max="3" width="13" style="47" customWidth="1"/>
    <col min="4" max="4" width="12.375" style="63" customWidth="1"/>
    <col min="5" max="6" width="9.875" style="63" customWidth="1"/>
    <col min="7" max="7" width="9.75" style="63" customWidth="1"/>
    <col min="8" max="8" width="10.25" style="63" customWidth="1"/>
    <col min="9" max="9" width="10.5" style="63" customWidth="1"/>
    <col min="10" max="10" width="10.875" style="63" customWidth="1"/>
    <col min="11" max="11" width="13.125" style="63" customWidth="1"/>
    <col min="12" max="12" width="13.25" style="63" customWidth="1"/>
    <col min="13" max="13" width="8.625" style="63" customWidth="1"/>
    <col min="14" max="14" width="6.5" style="63" customWidth="1"/>
    <col min="15" max="15" width="10.125" style="63" customWidth="1"/>
    <col min="16" max="16384" width="9" style="47"/>
  </cols>
  <sheetData>
    <row r="1" spans="1:17">
      <c r="A1" s="224" t="s">
        <v>186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46"/>
      <c r="Q1" s="46"/>
    </row>
    <row r="2" spans="1:17">
      <c r="A2" s="224" t="s">
        <v>164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7">
      <c r="A3" s="225" t="s">
        <v>337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7">
      <c r="A4" s="226" t="s">
        <v>165</v>
      </c>
      <c r="B4" s="222" t="s">
        <v>64</v>
      </c>
      <c r="C4" s="226" t="s">
        <v>33</v>
      </c>
      <c r="D4" s="41" t="s">
        <v>147</v>
      </c>
      <c r="E4" s="44" t="s">
        <v>149</v>
      </c>
      <c r="F4" s="220" t="s">
        <v>151</v>
      </c>
      <c r="G4" s="220" t="s">
        <v>105</v>
      </c>
      <c r="H4" s="41" t="s">
        <v>152</v>
      </c>
      <c r="I4" s="41" t="s">
        <v>155</v>
      </c>
      <c r="J4" s="36" t="s">
        <v>156</v>
      </c>
      <c r="K4" s="64" t="s">
        <v>158</v>
      </c>
      <c r="L4" s="44" t="s">
        <v>159</v>
      </c>
      <c r="M4" s="220" t="s">
        <v>65</v>
      </c>
      <c r="N4" s="47"/>
      <c r="O4" s="47"/>
    </row>
    <row r="5" spans="1:17">
      <c r="A5" s="227"/>
      <c r="B5" s="223"/>
      <c r="C5" s="227"/>
      <c r="D5" s="43" t="s">
        <v>148</v>
      </c>
      <c r="E5" s="39" t="s">
        <v>150</v>
      </c>
      <c r="F5" s="221"/>
      <c r="G5" s="221"/>
      <c r="H5" s="43" t="s">
        <v>153</v>
      </c>
      <c r="I5" s="43" t="s">
        <v>154</v>
      </c>
      <c r="J5" s="37" t="s">
        <v>157</v>
      </c>
      <c r="K5" s="65" t="s">
        <v>131</v>
      </c>
      <c r="L5" s="39" t="s">
        <v>160</v>
      </c>
      <c r="M5" s="221"/>
      <c r="N5" s="47"/>
      <c r="O5" s="47"/>
    </row>
    <row r="6" spans="1:17">
      <c r="A6" s="48" t="s">
        <v>167</v>
      </c>
      <c r="B6" s="49"/>
      <c r="C6" s="50">
        <f t="shared" ref="C6:C11" si="0">SUM(D6:M6)</f>
        <v>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7"/>
      <c r="O6" s="47"/>
    </row>
    <row r="7" spans="1:17">
      <c r="A7" s="51" t="s">
        <v>74</v>
      </c>
      <c r="B7" s="114">
        <f>บริหาร!D6</f>
        <v>0</v>
      </c>
      <c r="C7" s="129">
        <f t="shared" si="0"/>
        <v>2624640</v>
      </c>
      <c r="D7" s="52">
        <f>บริหาร!H6</f>
        <v>2624640</v>
      </c>
      <c r="E7" s="52">
        <f>SUM(รักษาสงบ!H6)</f>
        <v>0</v>
      </c>
      <c r="F7" s="52">
        <f>SUM(ศึกษา!I6)</f>
        <v>0</v>
      </c>
      <c r="G7" s="52">
        <f>SUM(สาธา!I6)</f>
        <v>0</v>
      </c>
      <c r="H7" s="52">
        <f>SUM(สงเคราะห์!G6)</f>
        <v>0</v>
      </c>
      <c r="I7" s="52">
        <f>SUM(เคหะชุมชน!J6)</f>
        <v>0</v>
      </c>
      <c r="J7" s="52">
        <f>SUM(ความเข้มแข็ง!G7)</f>
        <v>0</v>
      </c>
      <c r="K7" s="52">
        <f>SUM(ศาสนา!I7)</f>
        <v>0</v>
      </c>
      <c r="L7" s="52">
        <f>SUM(อุตสาหกรรม!G7)</f>
        <v>0</v>
      </c>
      <c r="M7" s="52">
        <v>0</v>
      </c>
      <c r="N7" s="47"/>
      <c r="O7" s="47"/>
    </row>
    <row r="8" spans="1:17">
      <c r="A8" s="51" t="s">
        <v>75</v>
      </c>
      <c r="B8" s="114">
        <f>บริหาร!D7+รักษาสงบ!D7+ศึกษา!D7+สงเคราะห์!D7+อุตสาหกรรม!D8</f>
        <v>0</v>
      </c>
      <c r="C8" s="129">
        <f t="shared" si="0"/>
        <v>0</v>
      </c>
      <c r="D8" s="52">
        <f>บริหาร!H7</f>
        <v>0</v>
      </c>
      <c r="E8" s="111">
        <f>SUM(รักษาสงบ!H7)</f>
        <v>0</v>
      </c>
      <c r="F8" s="111">
        <f>SUM(ศึกษา!I7)</f>
        <v>0</v>
      </c>
      <c r="G8" s="52">
        <f>SUM(สาธา!I7)</f>
        <v>0</v>
      </c>
      <c r="H8" s="52">
        <f>SUM(สงเคราะห์!G7)</f>
        <v>0</v>
      </c>
      <c r="I8" s="52">
        <f>SUM(เคหะชุมชน!J7)</f>
        <v>0</v>
      </c>
      <c r="J8" s="52">
        <f>SUM(ความเข้มแข็ง!G8)</f>
        <v>0</v>
      </c>
      <c r="K8" s="52">
        <f>SUM(ศาสนา!I8)</f>
        <v>0</v>
      </c>
      <c r="L8" s="52">
        <f>SUM(อุตสาหกรรม!G8)</f>
        <v>0</v>
      </c>
      <c r="M8" s="52">
        <v>0</v>
      </c>
      <c r="N8" s="47"/>
      <c r="O8" s="47"/>
    </row>
    <row r="9" spans="1:17">
      <c r="A9" s="108" t="s">
        <v>178</v>
      </c>
      <c r="B9" s="114"/>
      <c r="C9" s="129">
        <f t="shared" si="0"/>
        <v>0</v>
      </c>
      <c r="D9" s="52">
        <f>บริหาร!H8</f>
        <v>0</v>
      </c>
      <c r="E9" s="111">
        <f>SUM(รักษาสงบ!H8)</f>
        <v>0</v>
      </c>
      <c r="F9" s="111">
        <f>SUM(ศึกษา!I8)</f>
        <v>0</v>
      </c>
      <c r="G9" s="52">
        <f>SUM(สาธา!I8)</f>
        <v>0</v>
      </c>
      <c r="H9" s="52">
        <f>SUM(สงเคราะห์!G8)</f>
        <v>0</v>
      </c>
      <c r="I9" s="52">
        <f>SUM(เคหะชุมชน!J8)</f>
        <v>0</v>
      </c>
      <c r="J9" s="52">
        <f>SUM(ความเข้มแข็ง!G9)</f>
        <v>0</v>
      </c>
      <c r="K9" s="52">
        <f>SUM(ศาสนา!I9)</f>
        <v>0</v>
      </c>
      <c r="L9" s="52">
        <f>SUM(อุตสาหกรรม!G9)</f>
        <v>0</v>
      </c>
      <c r="M9" s="52">
        <v>0</v>
      </c>
      <c r="N9" s="47"/>
      <c r="O9" s="47"/>
    </row>
    <row r="10" spans="1:17">
      <c r="A10" s="51" t="s">
        <v>76</v>
      </c>
      <c r="B10" s="114"/>
      <c r="C10" s="129">
        <f t="shared" si="0"/>
        <v>0</v>
      </c>
      <c r="D10" s="52">
        <f>บริหาร!H9</f>
        <v>0</v>
      </c>
      <c r="E10" s="52">
        <f>SUM(รักษาสงบ!H9)</f>
        <v>0</v>
      </c>
      <c r="F10" s="52">
        <f>SUM(ศึกษา!I9)</f>
        <v>0</v>
      </c>
      <c r="G10" s="52">
        <f>SUM(สาธา!I9)</f>
        <v>0</v>
      </c>
      <c r="H10" s="52">
        <f>SUM(สงเคราะห์!G9)</f>
        <v>0</v>
      </c>
      <c r="I10" s="52">
        <f>SUM(เคหะชุมชน!J9)</f>
        <v>0</v>
      </c>
      <c r="J10" s="52">
        <f>SUM(ความเข้มแข็ง!G10)</f>
        <v>0</v>
      </c>
      <c r="K10" s="52">
        <f>SUM(ศาสนา!I10)</f>
        <v>0</v>
      </c>
      <c r="L10" s="52">
        <f>SUM(อุตสาหกรรม!G10)</f>
        <v>0</v>
      </c>
      <c r="M10" s="52">
        <v>0</v>
      </c>
      <c r="N10" s="47"/>
      <c r="O10" s="47"/>
    </row>
    <row r="11" spans="1:17">
      <c r="A11" s="51" t="s">
        <v>77</v>
      </c>
      <c r="B11" s="114" t="e">
        <f>SUM(บริหาร!D10+รักษาสงบ!D10+ศึกษา!D10+สาธา!D10+สงเคราะห์!D10+เคหะชุมชน!D10+ความเข้มแข็ง!D11+ศาสนา!D11+อุตสาหกรรม!D11+#REF!+#REF!)</f>
        <v>#REF!</v>
      </c>
      <c r="C11" s="129">
        <f t="shared" si="0"/>
        <v>0</v>
      </c>
      <c r="D11" s="52">
        <f>บริหาร!H10</f>
        <v>0</v>
      </c>
      <c r="E11" s="111">
        <f>SUM(รักษาสงบ!H10)</f>
        <v>0</v>
      </c>
      <c r="F11" s="111">
        <f>SUM(ศึกษา!I10)</f>
        <v>0</v>
      </c>
      <c r="G11" s="52">
        <f>SUM(สาธา!I10)</f>
        <v>0</v>
      </c>
      <c r="H11" s="52">
        <f>SUM(สงเคราะห์!G10)</f>
        <v>0</v>
      </c>
      <c r="I11" s="125">
        <f>SUM(เคหะชุมชน!J10)</f>
        <v>0</v>
      </c>
      <c r="J11" s="52">
        <f>SUM(ความเข้มแข็ง!G11)</f>
        <v>0</v>
      </c>
      <c r="K11" s="52">
        <f>SUM(ศาสนา!I11)</f>
        <v>0</v>
      </c>
      <c r="L11" s="52">
        <f>SUM(อุตสาหกรรม!G11)</f>
        <v>0</v>
      </c>
      <c r="M11" s="52">
        <v>0</v>
      </c>
      <c r="N11" s="47"/>
      <c r="O11" s="47"/>
    </row>
    <row r="12" spans="1:17">
      <c r="A12" s="51" t="s">
        <v>221</v>
      </c>
      <c r="B12" s="114"/>
      <c r="C12" s="129">
        <v>63000</v>
      </c>
      <c r="D12" s="52"/>
      <c r="E12" s="111"/>
      <c r="F12" s="111"/>
      <c r="G12" s="52">
        <v>63000</v>
      </c>
      <c r="H12" s="52"/>
      <c r="I12" s="52"/>
      <c r="J12" s="52"/>
      <c r="K12" s="52"/>
      <c r="L12" s="52"/>
      <c r="M12" s="52"/>
      <c r="N12" s="47"/>
      <c r="O12" s="47"/>
    </row>
    <row r="13" spans="1:17">
      <c r="A13" s="51" t="s">
        <v>78</v>
      </c>
      <c r="B13" s="114" t="e">
        <f>SUM(บริหาร!D11+รักษาสงบ!D11+ศึกษา!D11+สาธา!D12+สงเคราะห์!D11+เคหะชุมชน!D11+ความเข้มแข็ง!D12+ศาสนา!D12+อุตสาหกรรม!D12+#REF!+#REF!)</f>
        <v>#REF!</v>
      </c>
      <c r="C13" s="129">
        <f>SUM(D13:M13)</f>
        <v>0</v>
      </c>
      <c r="D13" s="52">
        <f>บริหาร!H11</f>
        <v>0</v>
      </c>
      <c r="E13" s="111">
        <f>SUM(รักษาสงบ!H11)</f>
        <v>0</v>
      </c>
      <c r="F13" s="111">
        <f>SUM(ศึกษา!I11)</f>
        <v>0</v>
      </c>
      <c r="G13" s="52">
        <f>SUM(สาธา!I12)</f>
        <v>0</v>
      </c>
      <c r="H13" s="52">
        <f>SUM(สงเคราะห์!G11)</f>
        <v>0</v>
      </c>
      <c r="I13" s="52">
        <f>SUM(เคหะชุมชน!J11)</f>
        <v>0</v>
      </c>
      <c r="J13" s="52">
        <f>SUM(ความเข้มแข็ง!G12)</f>
        <v>0</v>
      </c>
      <c r="K13" s="52">
        <f>SUM(ศาสนา!I12)</f>
        <v>0</v>
      </c>
      <c r="L13" s="52">
        <f>SUM(อุตสาหกรรม!G12)</f>
        <v>0</v>
      </c>
      <c r="M13" s="52">
        <v>0</v>
      </c>
      <c r="N13" s="47"/>
      <c r="O13" s="47"/>
    </row>
    <row r="14" spans="1:17">
      <c r="A14" s="51" t="s">
        <v>179</v>
      </c>
      <c r="B14" s="114"/>
      <c r="C14" s="129">
        <f>SUM(D14:M14)</f>
        <v>0</v>
      </c>
      <c r="D14" s="52">
        <v>0</v>
      </c>
      <c r="E14" s="111">
        <f>SUM(รักษาสงบ!H12)</f>
        <v>0</v>
      </c>
      <c r="F14" s="111">
        <f>SUM(ศึกษา!I12)</f>
        <v>0</v>
      </c>
      <c r="G14" s="52">
        <f>SUM(สาธา!I13)</f>
        <v>0</v>
      </c>
      <c r="H14" s="52">
        <f>SUM(สงเคราะห์!G12)</f>
        <v>0</v>
      </c>
      <c r="I14" s="52">
        <f>SUM(เคหะชุมชน!J12)</f>
        <v>0</v>
      </c>
      <c r="J14" s="52">
        <f>SUM(ความเข้มแข็ง!G13)</f>
        <v>0</v>
      </c>
      <c r="K14" s="52">
        <f>SUM(ศาสนา!I13)</f>
        <v>0</v>
      </c>
      <c r="L14" s="52">
        <f>SUM(อุตสาหกรรม!G13)</f>
        <v>0</v>
      </c>
      <c r="M14" s="52">
        <v>0</v>
      </c>
      <c r="N14" s="47"/>
      <c r="O14" s="47"/>
    </row>
    <row r="15" spans="1:17">
      <c r="A15" s="51" t="s">
        <v>79</v>
      </c>
      <c r="B15" s="114" t="e">
        <f>SUM(บริหาร!D12+รักษาสงบ!D13+ศึกษา!D13+สาธา!D14+สงเคราะห์!D13+เคหะชุมชน!D13+ความเข้มแข็ง!D14+ศาสนา!D14+อุตสาหกรรม!D14+#REF!+#REF!)</f>
        <v>#REF!</v>
      </c>
      <c r="C15" s="129">
        <f>SUM(D15:M15)</f>
        <v>0</v>
      </c>
      <c r="D15" s="52">
        <f>บริหาร!H12</f>
        <v>0</v>
      </c>
      <c r="E15" s="52">
        <f>SUM(รักษาสงบ!H13)</f>
        <v>0</v>
      </c>
      <c r="F15" s="52">
        <f>SUM(ศึกษา!I13)</f>
        <v>0</v>
      </c>
      <c r="G15" s="52">
        <f>SUM(สาธา!I14)</f>
        <v>0</v>
      </c>
      <c r="H15" s="52">
        <f>SUM(สงเคราะห์!G13)</f>
        <v>0</v>
      </c>
      <c r="I15" s="52">
        <f>SUM(เคหะชุมชน!J13)</f>
        <v>0</v>
      </c>
      <c r="J15" s="52">
        <f>SUM(ความเข้มแข็ง!G14)</f>
        <v>0</v>
      </c>
      <c r="K15" s="52">
        <f>SUM(ศาสนา!I14)</f>
        <v>0</v>
      </c>
      <c r="L15" s="52">
        <f>SUM(อุตสาหกรรม!G14)</f>
        <v>0</v>
      </c>
      <c r="M15" s="52">
        <v>0</v>
      </c>
      <c r="N15" s="47"/>
      <c r="O15" s="47"/>
    </row>
    <row r="16" spans="1:17">
      <c r="A16" s="51" t="s">
        <v>80</v>
      </c>
      <c r="B16" s="114" t="e">
        <f>SUM(บริหาร!D13+รักษาสงบ!D14+ศึกษา!D14+สาธา!D15+สงเคราะห์!D14+เคหะชุมชน!D14+ความเข้มแข็ง!D15+ศาสนา!D15+อุตสาหกรรม!D15+#REF!+#REF!)</f>
        <v>#REF!</v>
      </c>
      <c r="C16" s="129">
        <f>SUM(D16:M16)</f>
        <v>0</v>
      </c>
      <c r="D16" s="52">
        <f>บริหาร!H13</f>
        <v>0</v>
      </c>
      <c r="E16" s="52">
        <f>SUM(รักษาสงบ!H14)</f>
        <v>0</v>
      </c>
      <c r="F16" s="52">
        <f>SUM(ศึกษา!I14)</f>
        <v>0</v>
      </c>
      <c r="G16" s="52">
        <f>SUM(สาธา!I15)</f>
        <v>0</v>
      </c>
      <c r="H16" s="52">
        <f>SUM(สงเคราะห์!G14)</f>
        <v>0</v>
      </c>
      <c r="I16" s="52">
        <f>SUM(เคหะชุมชน!J14)</f>
        <v>0</v>
      </c>
      <c r="J16" s="52">
        <f>SUM(ความเข้มแข็ง!G15)</f>
        <v>0</v>
      </c>
      <c r="K16" s="52">
        <f>SUM(ศาสนา!I15)</f>
        <v>0</v>
      </c>
      <c r="L16" s="52">
        <f>SUM(อุตสาหกรรม!G15)</f>
        <v>0</v>
      </c>
      <c r="M16" s="52">
        <v>0</v>
      </c>
      <c r="N16" s="47"/>
      <c r="O16" s="47"/>
    </row>
    <row r="17" spans="1:15">
      <c r="A17" s="51" t="s">
        <v>220</v>
      </c>
      <c r="B17" s="114"/>
      <c r="C17" s="129">
        <v>519000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47"/>
      <c r="O17" s="47"/>
    </row>
    <row r="18" spans="1:15">
      <c r="A18" s="51" t="s">
        <v>81</v>
      </c>
      <c r="B18" s="114" t="e">
        <f>SUM(บริหาร!D14+รักษาสงบ!D15+ศึกษา!D15+สาธา!D16+สงเคราะห์!D15+เคหะชุมชน!D15+ความเข้มแข็ง!D16+ศาสนา!D16+อุตสาหกรรม!D17+#REF!+#REF!)</f>
        <v>#REF!</v>
      </c>
      <c r="C18" s="129">
        <f t="shared" ref="C18:C23" si="1">SUM(D18:M18)</f>
        <v>0</v>
      </c>
      <c r="D18" s="52">
        <f>บริหาร!H14</f>
        <v>0</v>
      </c>
      <c r="E18" s="52">
        <f>SUM(รักษาสงบ!H15)</f>
        <v>0</v>
      </c>
      <c r="F18" s="52">
        <f>SUM(ศึกษา!I15)</f>
        <v>0</v>
      </c>
      <c r="G18" s="52">
        <f>SUM(สาธา!I16)</f>
        <v>0</v>
      </c>
      <c r="H18" s="52">
        <f>SUM(สงเคราะห์!G15)</f>
        <v>0</v>
      </c>
      <c r="I18" s="52">
        <f>SUM(เคหะชุมชน!J15)</f>
        <v>0</v>
      </c>
      <c r="J18" s="52">
        <f>SUM(ความเข้มแข็ง!G16)</f>
        <v>0</v>
      </c>
      <c r="K18" s="52">
        <f>SUM(ศาสนา!I16)</f>
        <v>0</v>
      </c>
      <c r="L18" s="52">
        <f>SUM(อุตสาหกรรม!G17)</f>
        <v>0</v>
      </c>
      <c r="M18" s="52">
        <v>0</v>
      </c>
      <c r="N18" s="47"/>
      <c r="O18" s="47"/>
    </row>
    <row r="19" spans="1:15">
      <c r="A19" s="108" t="s">
        <v>180</v>
      </c>
      <c r="B19" s="114"/>
      <c r="C19" s="129">
        <f t="shared" si="1"/>
        <v>0</v>
      </c>
      <c r="D19" s="52">
        <f>บริหาร!H15</f>
        <v>0</v>
      </c>
      <c r="E19" s="52">
        <f>SUM(รักษาสงบ!H16)</f>
        <v>0</v>
      </c>
      <c r="F19" s="52">
        <f>SUM(ศึกษา!I16)</f>
        <v>0</v>
      </c>
      <c r="G19" s="52">
        <f>SUM(สาธา!I17)</f>
        <v>0</v>
      </c>
      <c r="H19" s="52">
        <f>SUM(สงเคราะห์!G16)</f>
        <v>0</v>
      </c>
      <c r="I19" s="52">
        <f>SUM(เคหะชุมชน!J16)</f>
        <v>0</v>
      </c>
      <c r="J19" s="52">
        <f>SUM(ความเข้มแข็ง!G17)</f>
        <v>0</v>
      </c>
      <c r="K19" s="52">
        <f>SUM(ศาสนา!I17)</f>
        <v>0</v>
      </c>
      <c r="L19" s="52">
        <f>SUM(อุตสาหกรรม!G18)</f>
        <v>0</v>
      </c>
      <c r="M19" s="52">
        <v>0</v>
      </c>
      <c r="N19" s="47"/>
      <c r="O19" s="47"/>
    </row>
    <row r="20" spans="1:15">
      <c r="A20" s="53" t="s">
        <v>219</v>
      </c>
      <c r="B20" s="114">
        <v>0</v>
      </c>
      <c r="C20" s="129">
        <f t="shared" si="1"/>
        <v>0</v>
      </c>
      <c r="D20" s="52">
        <v>0</v>
      </c>
      <c r="E20" s="52">
        <f>SUM(รักษาสงบ!H17)</f>
        <v>0</v>
      </c>
      <c r="F20" s="52">
        <f>SUM(ศึกษา!I17)</f>
        <v>0</v>
      </c>
      <c r="G20" s="52">
        <f>SUM(สาธา!I18)</f>
        <v>0</v>
      </c>
      <c r="H20" s="52">
        <f>SUM(สงเคราะห์!G17)</f>
        <v>0</v>
      </c>
      <c r="I20" s="52">
        <f>SUM(เคหะชุมชน!J17)</f>
        <v>0</v>
      </c>
      <c r="J20" s="52">
        <f>SUM(ความเข้มแข็ง!G18)</f>
        <v>0</v>
      </c>
      <c r="K20" s="52">
        <f>SUM(ศาสนา!I18)</f>
        <v>0</v>
      </c>
      <c r="L20" s="52">
        <f>SUM(อุตสาหกรรม!G19)</f>
        <v>0</v>
      </c>
      <c r="M20" s="52">
        <v>0</v>
      </c>
      <c r="N20" s="47"/>
      <c r="O20" s="47"/>
    </row>
    <row r="21" spans="1:15">
      <c r="A21" s="53" t="s">
        <v>83</v>
      </c>
      <c r="B21" s="114" t="e">
        <f>SUM(บริหาร!D16+รักษาสงบ!D18+ศึกษา!D18+สาธา!D19+สงเคราะห์!D18+เคหะชุมชน!D18+ความเข้มแข็ง!D19+ศาสนา!D19+อุตสาหกรรม!D20+#REF!+#REF!)</f>
        <v>#REF!</v>
      </c>
      <c r="C21" s="129">
        <f t="shared" si="1"/>
        <v>162500</v>
      </c>
      <c r="D21" s="52">
        <f>บริหาร!H16</f>
        <v>0</v>
      </c>
      <c r="E21" s="52">
        <f>SUM(รักษาสงบ!H18)</f>
        <v>0</v>
      </c>
      <c r="F21" s="125">
        <f>SUM(ศึกษา!I18)</f>
        <v>0</v>
      </c>
      <c r="G21" s="52">
        <f>SUM(สาธา!I19)</f>
        <v>52500</v>
      </c>
      <c r="H21" s="52">
        <f>SUM(สงเคราะห์!G18)</f>
        <v>0</v>
      </c>
      <c r="I21" s="52">
        <f>SUM(เคหะชุมชน!J18)</f>
        <v>0</v>
      </c>
      <c r="J21" s="52">
        <f>SUM(ความเข้มแข็ง!G19)</f>
        <v>40000</v>
      </c>
      <c r="K21" s="52">
        <f>SUM(ศาสนา!I19)</f>
        <v>70000</v>
      </c>
      <c r="L21" s="52">
        <f>SUM(อุตสาหกรรม!G20)</f>
        <v>0</v>
      </c>
      <c r="M21" s="54">
        <v>0</v>
      </c>
      <c r="N21" s="47"/>
      <c r="O21" s="47"/>
    </row>
    <row r="22" spans="1:15">
      <c r="A22" s="53" t="s">
        <v>65</v>
      </c>
      <c r="B22" s="114">
        <f>SUM(งบกลาง!D5)</f>
        <v>0</v>
      </c>
      <c r="C22" s="129">
        <f t="shared" si="1"/>
        <v>584841.04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113">
        <f>SUM(งบกลาง!F5)</f>
        <v>584841.04</v>
      </c>
      <c r="N22" s="47"/>
      <c r="O22" s="47"/>
    </row>
    <row r="23" spans="1:15">
      <c r="A23" s="55" t="s">
        <v>181</v>
      </c>
      <c r="B23" s="56"/>
      <c r="C23" s="130">
        <f t="shared" si="1"/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113">
        <f>SUM(งบกลาง!F6)</f>
        <v>0</v>
      </c>
      <c r="N23" s="47"/>
      <c r="O23" s="47"/>
    </row>
    <row r="24" spans="1:15" ht="20.25" thickBot="1">
      <c r="A24" s="58" t="s">
        <v>166</v>
      </c>
      <c r="B24" s="110" t="e">
        <f>SUM(B6:B23)</f>
        <v>#REF!</v>
      </c>
      <c r="C24" s="131">
        <f>SUM(C7:C23)</f>
        <v>3953981.04</v>
      </c>
      <c r="D24" s="59">
        <f t="shared" ref="D24:M24" si="2">SUM(D7:D23)</f>
        <v>2624640</v>
      </c>
      <c r="E24" s="112">
        <f t="shared" si="2"/>
        <v>0</v>
      </c>
      <c r="F24" s="112">
        <f t="shared" si="2"/>
        <v>0</v>
      </c>
      <c r="G24" s="112">
        <f t="shared" si="2"/>
        <v>115500</v>
      </c>
      <c r="H24" s="112">
        <f t="shared" si="2"/>
        <v>0</v>
      </c>
      <c r="I24" s="112">
        <f t="shared" si="2"/>
        <v>0</v>
      </c>
      <c r="J24" s="59">
        <f t="shared" si="2"/>
        <v>40000</v>
      </c>
      <c r="K24" s="59">
        <f t="shared" si="2"/>
        <v>70000</v>
      </c>
      <c r="L24" s="59">
        <f t="shared" si="2"/>
        <v>0</v>
      </c>
      <c r="M24" s="112">
        <f t="shared" si="2"/>
        <v>584841.04</v>
      </c>
      <c r="N24" s="47"/>
      <c r="O24" s="47"/>
    </row>
    <row r="25" spans="1:15" ht="20.25" thickTop="1">
      <c r="A25" s="60" t="s">
        <v>168</v>
      </c>
      <c r="B25" s="61"/>
      <c r="C25" s="129"/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</row>
    <row r="26" spans="1:15">
      <c r="A26" s="53" t="s">
        <v>169</v>
      </c>
      <c r="B26" s="115">
        <v>34350</v>
      </c>
      <c r="C26" s="129">
        <v>35445.33</v>
      </c>
      <c r="D26" s="123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</row>
    <row r="27" spans="1:15">
      <c r="A27" s="53" t="s">
        <v>170</v>
      </c>
      <c r="B27" s="115">
        <v>52560</v>
      </c>
      <c r="C27" s="129">
        <v>60270</v>
      </c>
      <c r="D27" s="123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  <row r="28" spans="1:15">
      <c r="A28" s="109" t="s">
        <v>171</v>
      </c>
      <c r="B28" s="115">
        <v>0</v>
      </c>
      <c r="C28" s="129">
        <v>0</v>
      </c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</row>
    <row r="29" spans="1:15">
      <c r="A29" s="53" t="s">
        <v>172</v>
      </c>
      <c r="B29" s="115">
        <v>185640</v>
      </c>
      <c r="C29" s="129">
        <v>283860.51</v>
      </c>
      <c r="D29" s="123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</row>
    <row r="30" spans="1:15">
      <c r="A30" s="53" t="s">
        <v>222</v>
      </c>
      <c r="B30" s="115">
        <v>340700</v>
      </c>
      <c r="C30" s="129">
        <v>287091.71000000002</v>
      </c>
      <c r="D30" s="123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</row>
    <row r="31" spans="1:15">
      <c r="A31" s="53" t="s">
        <v>173</v>
      </c>
      <c r="B31" s="115">
        <v>0</v>
      </c>
      <c r="C31" s="129">
        <v>3810</v>
      </c>
      <c r="D31" s="123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</row>
    <row r="32" spans="1:15">
      <c r="A32" s="53" t="s">
        <v>174</v>
      </c>
      <c r="B32" s="117">
        <v>12183050</v>
      </c>
      <c r="C32" s="129">
        <v>12719408.9</v>
      </c>
      <c r="D32" s="123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</row>
    <row r="33" spans="1:15" ht="21">
      <c r="A33" s="53" t="s">
        <v>175</v>
      </c>
      <c r="B33" s="115">
        <v>9713700</v>
      </c>
      <c r="C33" s="129">
        <v>9449935</v>
      </c>
      <c r="D33" s="123" t="s">
        <v>231</v>
      </c>
      <c r="E33" s="124"/>
      <c r="F33" s="124"/>
      <c r="G33" s="124"/>
      <c r="H33" s="85" t="s">
        <v>225</v>
      </c>
      <c r="I33" s="85"/>
      <c r="J33" s="85"/>
      <c r="K33" s="85" t="s">
        <v>233</v>
      </c>
      <c r="L33" s="85"/>
      <c r="M33" s="124"/>
      <c r="N33" s="124"/>
      <c r="O33" s="124"/>
    </row>
    <row r="34" spans="1:15" ht="21">
      <c r="A34" s="92" t="s">
        <v>176</v>
      </c>
      <c r="B34" s="116"/>
      <c r="C34" s="130">
        <v>7300300</v>
      </c>
      <c r="D34" s="123" t="s">
        <v>232</v>
      </c>
      <c r="E34" s="124"/>
      <c r="F34" s="124"/>
      <c r="G34" s="124"/>
      <c r="H34" s="85" t="s">
        <v>226</v>
      </c>
      <c r="I34" s="85"/>
      <c r="J34" s="85"/>
      <c r="K34" s="85" t="s">
        <v>229</v>
      </c>
      <c r="L34" s="85"/>
      <c r="M34" s="124"/>
      <c r="N34" s="124"/>
      <c r="O34" s="124"/>
    </row>
    <row r="35" spans="1:15" ht="21.75" thickBot="1">
      <c r="A35" s="58" t="s">
        <v>177</v>
      </c>
      <c r="B35" s="118">
        <f>SUM(B26:B34)</f>
        <v>22510000</v>
      </c>
      <c r="C35" s="132">
        <f>SUM(C26:C34)</f>
        <v>30140121.450000003</v>
      </c>
      <c r="D35" s="123"/>
      <c r="E35" s="124" t="s">
        <v>224</v>
      </c>
      <c r="F35" s="124"/>
      <c r="G35" s="124"/>
      <c r="H35" s="85"/>
      <c r="I35" s="85"/>
      <c r="J35" s="85"/>
      <c r="K35" s="85"/>
      <c r="L35" s="85"/>
      <c r="M35" s="124"/>
      <c r="N35" s="124"/>
      <c r="O35" s="124"/>
    </row>
    <row r="36" spans="1:15" ht="21" thickTop="1" thickBot="1">
      <c r="A36" s="47" t="s">
        <v>182</v>
      </c>
      <c r="C36" s="62">
        <f>SUM(C35-C24)</f>
        <v>26186140.410000004</v>
      </c>
    </row>
    <row r="37" spans="1:15" ht="20.25" thickTop="1"/>
  </sheetData>
  <mergeCells count="9">
    <mergeCell ref="M4:M5"/>
    <mergeCell ref="B4:B5"/>
    <mergeCell ref="A1:O1"/>
    <mergeCell ref="A2:O2"/>
    <mergeCell ref="A3:O3"/>
    <mergeCell ref="A4:A5"/>
    <mergeCell ref="C4:C5"/>
    <mergeCell ref="F4:F5"/>
    <mergeCell ref="G4:G5"/>
  </mergeCells>
  <pageMargins left="0.16" right="0.15748031496062992" top="0.205078125" bottom="0.341796875" header="0.31496062992125984" footer="0.31496062992125984"/>
  <pageSetup paperSize="9" scale="7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view="pageLayout" topLeftCell="A7" workbookViewId="0">
      <selection activeCell="C4" sqref="C4"/>
    </sheetView>
  </sheetViews>
  <sheetFormatPr defaultRowHeight="21"/>
  <cols>
    <col min="1" max="8" width="9" style="1"/>
    <col min="9" max="9" width="9.875" style="1" customWidth="1"/>
    <col min="10" max="16384" width="9" style="1"/>
  </cols>
  <sheetData>
    <row r="1" spans="1:12">
      <c r="A1" s="195" t="s">
        <v>264</v>
      </c>
      <c r="B1" s="195"/>
      <c r="C1" s="195"/>
      <c r="D1" s="195"/>
      <c r="E1" s="195"/>
      <c r="F1" s="195"/>
      <c r="G1" s="195"/>
      <c r="H1" s="195"/>
      <c r="I1" s="195"/>
    </row>
    <row r="2" spans="1:12">
      <c r="A2" s="195" t="s">
        <v>236</v>
      </c>
      <c r="B2" s="195"/>
      <c r="C2" s="195"/>
      <c r="D2" s="195"/>
      <c r="E2" s="195"/>
      <c r="F2" s="195"/>
      <c r="G2" s="195"/>
      <c r="H2" s="195"/>
      <c r="I2" s="195"/>
    </row>
    <row r="3" spans="1:12">
      <c r="A3" s="195" t="s">
        <v>265</v>
      </c>
      <c r="B3" s="195"/>
      <c r="C3" s="195"/>
      <c r="D3" s="195"/>
      <c r="E3" s="195"/>
      <c r="F3" s="195"/>
      <c r="G3" s="195"/>
      <c r="H3" s="195"/>
      <c r="I3" s="195"/>
    </row>
    <row r="5" spans="1:12">
      <c r="A5" s="2" t="s">
        <v>266</v>
      </c>
    </row>
    <row r="6" spans="1:12">
      <c r="A6" s="136" t="s">
        <v>276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1:12" ht="23.25">
      <c r="A7" s="198" t="s">
        <v>382</v>
      </c>
      <c r="B7" s="198"/>
      <c r="C7" s="198"/>
      <c r="D7" s="198"/>
      <c r="E7" s="198"/>
      <c r="F7" s="198"/>
      <c r="G7" s="198"/>
      <c r="H7" s="198"/>
      <c r="I7" s="198"/>
      <c r="J7" s="135"/>
      <c r="K7" s="135"/>
      <c r="L7" s="135"/>
    </row>
    <row r="8" spans="1:12" ht="23.25">
      <c r="A8" s="198" t="s">
        <v>274</v>
      </c>
      <c r="B8" s="198"/>
      <c r="C8" s="198"/>
      <c r="D8" s="198"/>
      <c r="E8" s="198"/>
      <c r="F8" s="198"/>
      <c r="G8" s="198"/>
      <c r="H8" s="198"/>
      <c r="I8" s="198"/>
      <c r="J8" s="135"/>
      <c r="K8" s="135"/>
      <c r="L8" s="135"/>
    </row>
    <row r="9" spans="1:12" ht="23.25">
      <c r="A9" s="198" t="s">
        <v>275</v>
      </c>
      <c r="B9" s="198"/>
      <c r="C9" s="198"/>
      <c r="D9" s="198"/>
      <c r="E9" s="198"/>
      <c r="F9" s="198"/>
      <c r="G9" s="198"/>
      <c r="H9" s="198"/>
      <c r="I9" s="198"/>
      <c r="J9" s="135"/>
      <c r="K9" s="135"/>
      <c r="L9" s="135"/>
    </row>
    <row r="10" spans="1:12" ht="23.25">
      <c r="A10" s="198"/>
      <c r="B10" s="198"/>
      <c r="C10" s="198"/>
      <c r="D10" s="198"/>
      <c r="E10" s="198"/>
      <c r="F10" s="198"/>
      <c r="G10" s="198"/>
      <c r="H10" s="198"/>
      <c r="I10" s="198"/>
      <c r="J10" s="135"/>
      <c r="K10" s="135"/>
      <c r="L10" s="135"/>
    </row>
    <row r="11" spans="1:12">
      <c r="A11" s="199" t="s">
        <v>267</v>
      </c>
      <c r="B11" s="199"/>
      <c r="C11" s="199"/>
      <c r="D11" s="199"/>
      <c r="E11" s="134"/>
      <c r="F11" s="134"/>
    </row>
    <row r="12" spans="1:12">
      <c r="A12" s="134"/>
      <c r="B12" s="134"/>
      <c r="C12" s="137" t="s">
        <v>268</v>
      </c>
      <c r="D12" s="137" t="s">
        <v>269</v>
      </c>
      <c r="E12" s="137" t="s">
        <v>270</v>
      </c>
      <c r="F12" s="134"/>
    </row>
    <row r="13" spans="1:12">
      <c r="A13" s="134"/>
      <c r="B13" s="134"/>
      <c r="C13" s="137" t="s">
        <v>271</v>
      </c>
      <c r="D13" s="137" t="s">
        <v>269</v>
      </c>
      <c r="E13" s="136" t="s">
        <v>381</v>
      </c>
      <c r="F13" s="136"/>
    </row>
    <row r="14" spans="1:12">
      <c r="A14" s="134"/>
      <c r="B14" s="134"/>
      <c r="C14" s="138" t="s">
        <v>272</v>
      </c>
      <c r="D14" s="137" t="s">
        <v>269</v>
      </c>
      <c r="E14" s="198" t="s">
        <v>277</v>
      </c>
      <c r="F14" s="198"/>
      <c r="G14" s="198"/>
    </row>
    <row r="15" spans="1:12">
      <c r="A15" s="134"/>
      <c r="B15" s="134"/>
      <c r="C15" s="137" t="s">
        <v>273</v>
      </c>
      <c r="D15" s="137" t="s">
        <v>269</v>
      </c>
      <c r="E15" s="198" t="s">
        <v>278</v>
      </c>
      <c r="F15" s="198"/>
      <c r="G15" s="198"/>
    </row>
    <row r="16" spans="1:12">
      <c r="A16" s="198" t="s">
        <v>379</v>
      </c>
      <c r="B16" s="198"/>
      <c r="C16" s="198"/>
      <c r="D16" s="198"/>
      <c r="E16" s="198"/>
      <c r="F16" s="198"/>
      <c r="G16" s="198"/>
      <c r="H16" s="198"/>
      <c r="I16" s="198"/>
    </row>
    <row r="18" spans="1:2">
      <c r="A18" s="1" t="s">
        <v>279</v>
      </c>
    </row>
    <row r="19" spans="1:2" ht="30" customHeight="1">
      <c r="B19" s="1" t="s">
        <v>280</v>
      </c>
    </row>
    <row r="20" spans="1:2">
      <c r="B20" s="1" t="s">
        <v>281</v>
      </c>
    </row>
    <row r="21" spans="1:2">
      <c r="A21" s="1" t="s">
        <v>380</v>
      </c>
    </row>
    <row r="22" spans="1:2">
      <c r="A22" s="1" t="s">
        <v>282</v>
      </c>
    </row>
    <row r="23" spans="1:2" ht="28.5" customHeight="1">
      <c r="B23" s="1" t="s">
        <v>283</v>
      </c>
    </row>
  </sheetData>
  <mergeCells count="11">
    <mergeCell ref="E14:G14"/>
    <mergeCell ref="E15:G15"/>
    <mergeCell ref="A16:I16"/>
    <mergeCell ref="A1:I1"/>
    <mergeCell ref="A2:I2"/>
    <mergeCell ref="A3:I3"/>
    <mergeCell ref="A11:D11"/>
    <mergeCell ref="A7:I7"/>
    <mergeCell ref="A8:I8"/>
    <mergeCell ref="A9:I9"/>
    <mergeCell ref="A10:I10"/>
  </mergeCells>
  <pageMargins left="1.1041666666666667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view="pageLayout" topLeftCell="A28" workbookViewId="0">
      <selection activeCell="D14" sqref="D14"/>
    </sheetView>
  </sheetViews>
  <sheetFormatPr defaultRowHeight="21"/>
  <cols>
    <col min="1" max="1" width="25.625" style="1" customWidth="1"/>
    <col min="2" max="2" width="19.25" style="1" customWidth="1"/>
    <col min="3" max="3" width="21.5" style="1" customWidth="1"/>
    <col min="4" max="4" width="17.5" style="1" customWidth="1"/>
    <col min="5" max="16384" width="9" style="1"/>
  </cols>
  <sheetData>
    <row r="1" spans="1:5">
      <c r="A1" s="195" t="s">
        <v>186</v>
      </c>
      <c r="B1" s="195"/>
      <c r="C1" s="195"/>
      <c r="D1" s="195"/>
      <c r="E1" s="9"/>
    </row>
    <row r="2" spans="1:5">
      <c r="A2" s="195" t="s">
        <v>236</v>
      </c>
      <c r="B2" s="195"/>
      <c r="C2" s="195"/>
      <c r="D2" s="195"/>
      <c r="E2" s="9"/>
    </row>
    <row r="3" spans="1:5">
      <c r="A3" s="195" t="s">
        <v>305</v>
      </c>
      <c r="B3" s="195"/>
      <c r="C3" s="195"/>
      <c r="D3" s="195"/>
      <c r="E3" s="9"/>
    </row>
    <row r="4" spans="1:5">
      <c r="A4" s="9" t="s">
        <v>25</v>
      </c>
    </row>
    <row r="5" spans="1:5">
      <c r="A5" s="200" t="s">
        <v>26</v>
      </c>
      <c r="B5" s="200" t="s">
        <v>27</v>
      </c>
      <c r="C5" s="201" t="s">
        <v>28</v>
      </c>
      <c r="D5" s="201"/>
    </row>
    <row r="6" spans="1:5">
      <c r="A6" s="200"/>
      <c r="B6" s="200"/>
      <c r="C6" s="10" t="s">
        <v>29</v>
      </c>
      <c r="D6" s="10" t="s">
        <v>30</v>
      </c>
    </row>
    <row r="7" spans="1:5">
      <c r="A7" s="68" t="s">
        <v>31</v>
      </c>
      <c r="B7" s="12"/>
      <c r="C7" s="11"/>
      <c r="D7" s="12"/>
    </row>
    <row r="8" spans="1:5">
      <c r="A8" s="13" t="s">
        <v>239</v>
      </c>
      <c r="B8" s="14">
        <v>411200</v>
      </c>
      <c r="C8" s="13" t="s">
        <v>260</v>
      </c>
      <c r="D8" s="14">
        <v>7149839</v>
      </c>
    </row>
    <row r="9" spans="1:5">
      <c r="A9" s="13" t="s">
        <v>240</v>
      </c>
      <c r="B9" s="14">
        <v>52655</v>
      </c>
      <c r="C9" s="13" t="s">
        <v>261</v>
      </c>
      <c r="D9" s="14">
        <v>6993727</v>
      </c>
    </row>
    <row r="10" spans="1:5">
      <c r="A10" s="13" t="s">
        <v>241</v>
      </c>
      <c r="B10" s="14">
        <v>50000</v>
      </c>
      <c r="C10" s="13" t="s">
        <v>262</v>
      </c>
      <c r="D10" s="14">
        <v>1897000</v>
      </c>
    </row>
    <row r="11" spans="1:5">
      <c r="A11" s="13" t="s">
        <v>242</v>
      </c>
      <c r="B11" s="14">
        <v>59900</v>
      </c>
      <c r="C11" s="13" t="s">
        <v>263</v>
      </c>
      <c r="D11" s="14"/>
    </row>
    <row r="12" spans="1:5">
      <c r="A12" s="13" t="s">
        <v>243</v>
      </c>
      <c r="B12" s="14">
        <v>24869</v>
      </c>
      <c r="C12" s="13" t="s">
        <v>377</v>
      </c>
      <c r="D12" s="14">
        <v>4790273</v>
      </c>
    </row>
    <row r="13" spans="1:5">
      <c r="A13" s="13" t="s">
        <v>244</v>
      </c>
      <c r="B13" s="14">
        <v>43000</v>
      </c>
      <c r="C13" s="13" t="s">
        <v>378</v>
      </c>
      <c r="D13" s="14">
        <v>486000</v>
      </c>
    </row>
    <row r="14" spans="1:5">
      <c r="A14" s="13" t="s">
        <v>245</v>
      </c>
      <c r="B14" s="14">
        <v>99500</v>
      </c>
      <c r="C14" s="13"/>
      <c r="D14" s="14"/>
    </row>
    <row r="15" spans="1:5">
      <c r="A15" s="13" t="s">
        <v>246</v>
      </c>
      <c r="B15" s="14">
        <v>275000</v>
      </c>
      <c r="C15" s="13"/>
      <c r="D15" s="14"/>
    </row>
    <row r="16" spans="1:5">
      <c r="A16" s="13" t="s">
        <v>247</v>
      </c>
      <c r="B16" s="14">
        <v>397000</v>
      </c>
      <c r="C16" s="13"/>
      <c r="D16" s="14"/>
    </row>
    <row r="17" spans="1:4">
      <c r="A17" s="127" t="s">
        <v>248</v>
      </c>
      <c r="B17" s="14">
        <v>99500</v>
      </c>
      <c r="C17" s="13"/>
      <c r="D17" s="14"/>
    </row>
    <row r="18" spans="1:4">
      <c r="A18" s="13" t="s">
        <v>369</v>
      </c>
      <c r="B18" s="14">
        <v>77000</v>
      </c>
      <c r="C18" s="13"/>
      <c r="D18" s="14"/>
    </row>
    <row r="19" spans="1:4">
      <c r="A19" s="13" t="s">
        <v>370</v>
      </c>
      <c r="B19" s="14">
        <v>9371145.2799999993</v>
      </c>
      <c r="C19" s="13"/>
      <c r="D19" s="14"/>
    </row>
    <row r="20" spans="1:4">
      <c r="A20" s="13" t="s">
        <v>371</v>
      </c>
      <c r="B20" s="14">
        <v>99500</v>
      </c>
      <c r="C20" s="13"/>
      <c r="D20" s="14"/>
    </row>
    <row r="21" spans="1:4">
      <c r="A21" s="13" t="s">
        <v>372</v>
      </c>
      <c r="B21" s="14">
        <v>386000</v>
      </c>
      <c r="C21" s="13"/>
      <c r="D21" s="14"/>
    </row>
    <row r="22" spans="1:4">
      <c r="A22" s="13" t="s">
        <v>373</v>
      </c>
      <c r="B22" s="14">
        <v>100000</v>
      </c>
      <c r="C22" s="13"/>
      <c r="D22" s="14"/>
    </row>
    <row r="23" spans="1:4">
      <c r="A23" s="13" t="s">
        <v>374</v>
      </c>
      <c r="B23" s="14">
        <v>99500</v>
      </c>
      <c r="C23" s="13"/>
      <c r="D23" s="14"/>
    </row>
    <row r="24" spans="1:4">
      <c r="A24" s="13" t="s">
        <v>375</v>
      </c>
      <c r="B24" s="14">
        <v>417000</v>
      </c>
      <c r="C24" s="13"/>
      <c r="D24" s="14"/>
    </row>
    <row r="25" spans="1:4">
      <c r="A25" s="13" t="s">
        <v>376</v>
      </c>
      <c r="B25" s="14">
        <v>470000</v>
      </c>
      <c r="C25" s="13"/>
      <c r="D25" s="14"/>
    </row>
    <row r="26" spans="1:4">
      <c r="A26" s="67" t="s">
        <v>32</v>
      </c>
      <c r="B26" s="14"/>
      <c r="C26" s="13"/>
      <c r="D26" s="14"/>
    </row>
    <row r="27" spans="1:4">
      <c r="A27" s="66" t="s">
        <v>249</v>
      </c>
      <c r="B27" s="14">
        <v>5602500</v>
      </c>
      <c r="C27" s="13"/>
      <c r="D27" s="14"/>
    </row>
    <row r="28" spans="1:4">
      <c r="A28" s="66" t="s">
        <v>250</v>
      </c>
      <c r="B28" s="14">
        <v>1663344.72</v>
      </c>
      <c r="C28" s="13"/>
      <c r="D28" s="14"/>
    </row>
    <row r="29" spans="1:4">
      <c r="A29" s="66" t="s">
        <v>251</v>
      </c>
      <c r="B29" s="14">
        <v>722225</v>
      </c>
      <c r="C29" s="13"/>
      <c r="D29" s="14"/>
    </row>
    <row r="30" spans="1:4">
      <c r="A30" s="66" t="s">
        <v>252</v>
      </c>
      <c r="B30" s="14">
        <v>202000</v>
      </c>
      <c r="C30" s="13"/>
      <c r="D30" s="14"/>
    </row>
    <row r="31" spans="1:4">
      <c r="A31" s="66" t="s">
        <v>253</v>
      </c>
      <c r="B31" s="14">
        <v>33400</v>
      </c>
      <c r="C31" s="13"/>
      <c r="D31" s="14"/>
    </row>
    <row r="32" spans="1:4">
      <c r="A32" s="66" t="s">
        <v>254</v>
      </c>
      <c r="B32" s="14">
        <v>204900</v>
      </c>
      <c r="C32" s="13"/>
      <c r="D32" s="14"/>
    </row>
    <row r="33" spans="1:4">
      <c r="A33" s="13" t="s">
        <v>255</v>
      </c>
      <c r="B33" s="14">
        <v>100000</v>
      </c>
      <c r="C33" s="13"/>
      <c r="D33" s="14"/>
    </row>
    <row r="34" spans="1:4">
      <c r="A34" s="13" t="s">
        <v>256</v>
      </c>
      <c r="B34" s="14">
        <v>79200</v>
      </c>
      <c r="C34" s="13"/>
      <c r="D34" s="14"/>
    </row>
    <row r="35" spans="1:4">
      <c r="A35" s="13" t="s">
        <v>257</v>
      </c>
      <c r="B35" s="14">
        <v>25000</v>
      </c>
      <c r="C35" s="13"/>
      <c r="D35" s="14"/>
    </row>
    <row r="36" spans="1:4">
      <c r="A36" s="13" t="s">
        <v>258</v>
      </c>
      <c r="B36" s="14">
        <v>57500</v>
      </c>
      <c r="C36" s="13"/>
      <c r="D36" s="14"/>
    </row>
    <row r="37" spans="1:4">
      <c r="A37" s="13" t="s">
        <v>259</v>
      </c>
      <c r="B37" s="14">
        <v>94000</v>
      </c>
      <c r="C37" s="13"/>
      <c r="D37" s="14"/>
    </row>
    <row r="38" spans="1:4">
      <c r="A38" s="10" t="s">
        <v>33</v>
      </c>
      <c r="B38" s="15">
        <f>SUM(B8:B37)</f>
        <v>21316839</v>
      </c>
      <c r="C38" s="16"/>
      <c r="D38" s="15">
        <f>SUM(D8:D33)</f>
        <v>21316839</v>
      </c>
    </row>
    <row r="39" spans="1:4" ht="8.25" customHeight="1"/>
    <row r="40" spans="1:4">
      <c r="A40" s="45" t="s">
        <v>34</v>
      </c>
    </row>
    <row r="41" spans="1:4">
      <c r="A41" s="45" t="s">
        <v>35</v>
      </c>
    </row>
  </sheetData>
  <mergeCells count="6">
    <mergeCell ref="A5:A6"/>
    <mergeCell ref="B5:B6"/>
    <mergeCell ref="C5:D5"/>
    <mergeCell ref="A1:D1"/>
    <mergeCell ref="A2:D2"/>
    <mergeCell ref="A3:D3"/>
  </mergeCells>
  <pageMargins left="1.15625" right="0.16666666666666666" top="0.28125" bottom="0.20833333333333334" header="0.3" footer="0.3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view="pageLayout" topLeftCell="A4" workbookViewId="0">
      <selection activeCell="A15" sqref="A15:D15"/>
    </sheetView>
  </sheetViews>
  <sheetFormatPr defaultRowHeight="21"/>
  <cols>
    <col min="1" max="1" width="5.875" style="1" customWidth="1"/>
    <col min="2" max="2" width="12.25" style="1" customWidth="1"/>
    <col min="3" max="3" width="25.125" style="1" customWidth="1"/>
    <col min="4" max="4" width="25.75" style="4" customWidth="1"/>
    <col min="5" max="5" width="13.5" style="1" customWidth="1"/>
    <col min="6" max="16384" width="9" style="1"/>
  </cols>
  <sheetData>
    <row r="1" spans="1:5">
      <c r="A1" s="195" t="str">
        <f>งบทดลองหลังปิดบัญชี!A1</f>
        <v>เทศบาลตำบลภูวง  อำเภอหนองสูง  จังหวัดมุกดาหาร</v>
      </c>
      <c r="B1" s="195"/>
      <c r="C1" s="195"/>
      <c r="D1" s="195"/>
    </row>
    <row r="2" spans="1:5">
      <c r="A2" s="195" t="s">
        <v>236</v>
      </c>
      <c r="B2" s="195"/>
      <c r="C2" s="195"/>
      <c r="D2" s="195"/>
    </row>
    <row r="3" spans="1:5">
      <c r="A3" s="195" t="s">
        <v>305</v>
      </c>
      <c r="B3" s="195"/>
      <c r="C3" s="195"/>
      <c r="D3" s="195"/>
    </row>
    <row r="4" spans="1:5">
      <c r="A4" s="74"/>
      <c r="B4" s="74"/>
      <c r="C4" s="74"/>
      <c r="D4" s="74"/>
    </row>
    <row r="5" spans="1:5">
      <c r="A5" s="202" t="s">
        <v>36</v>
      </c>
      <c r="B5" s="202"/>
      <c r="C5" s="202"/>
      <c r="D5" s="202"/>
    </row>
    <row r="6" spans="1:5">
      <c r="B6" s="1" t="s">
        <v>37</v>
      </c>
    </row>
    <row r="7" spans="1:5">
      <c r="B7" s="1" t="s">
        <v>38</v>
      </c>
      <c r="C7" s="86" t="s">
        <v>200</v>
      </c>
      <c r="D7" s="1"/>
      <c r="E7" s="4">
        <f>งบทดลองหลังปิดบัญชี!C6</f>
        <v>4683076.43</v>
      </c>
    </row>
    <row r="8" spans="1:5">
      <c r="C8" s="86" t="s">
        <v>199</v>
      </c>
      <c r="D8" s="1"/>
      <c r="E8" s="4">
        <f>งบทดลองหลังปิดบัญชี!C7</f>
        <v>7171420.4900000002</v>
      </c>
    </row>
    <row r="9" spans="1:5">
      <c r="C9" s="86" t="s">
        <v>202</v>
      </c>
      <c r="D9" s="1"/>
      <c r="E9" s="4">
        <f>งบทดลองหลังปิดบัญชี!C9</f>
        <v>892035.61</v>
      </c>
    </row>
    <row r="10" spans="1:5">
      <c r="C10" s="86" t="s">
        <v>203</v>
      </c>
      <c r="D10" s="1"/>
      <c r="E10" s="4">
        <f>งบทดลองหลังปิดบัญชี!C10</f>
        <v>5045646.6399999997</v>
      </c>
    </row>
    <row r="11" spans="1:5">
      <c r="C11" s="86" t="s">
        <v>201</v>
      </c>
      <c r="D11" s="1"/>
      <c r="E11" s="4">
        <f>งบทดลองหลังปิดบัญชี!C8</f>
        <v>1104195.3999999999</v>
      </c>
    </row>
    <row r="12" spans="1:5" ht="21.75" thickBot="1">
      <c r="B12" s="6" t="s">
        <v>33</v>
      </c>
      <c r="D12" s="1"/>
      <c r="E12" s="7">
        <f>SUM(E7:E11)</f>
        <v>18896374.569999997</v>
      </c>
    </row>
    <row r="13" spans="1:5" ht="21.75" thickTop="1"/>
    <row r="15" spans="1:5">
      <c r="A15" s="202" t="s">
        <v>39</v>
      </c>
      <c r="B15" s="202"/>
      <c r="C15" s="202"/>
      <c r="D15" s="202"/>
    </row>
    <row r="16" spans="1:5">
      <c r="B16" s="1" t="s">
        <v>306</v>
      </c>
      <c r="D16" s="1"/>
      <c r="E16" s="4">
        <v>135200</v>
      </c>
    </row>
    <row r="17" spans="2:5">
      <c r="B17" s="1" t="s">
        <v>307</v>
      </c>
      <c r="D17" s="1"/>
      <c r="E17" s="4">
        <v>22800</v>
      </c>
    </row>
    <row r="18" spans="2:5">
      <c r="B18" s="1" t="s">
        <v>308</v>
      </c>
      <c r="D18" s="1"/>
      <c r="E18" s="4">
        <v>189100</v>
      </c>
    </row>
    <row r="19" spans="2:5">
      <c r="B19" s="1" t="s">
        <v>309</v>
      </c>
      <c r="D19" s="1"/>
      <c r="E19" s="4">
        <v>1140</v>
      </c>
    </row>
    <row r="20" spans="2:5" ht="21.75" thickBot="1">
      <c r="B20" s="2" t="s">
        <v>33</v>
      </c>
      <c r="D20" s="1"/>
      <c r="E20" s="8">
        <f>SUM(E16:E19)</f>
        <v>348240</v>
      </c>
    </row>
    <row r="21" spans="2:5" ht="21.75" thickTop="1"/>
  </sheetData>
  <mergeCells count="5">
    <mergeCell ref="A1:D1"/>
    <mergeCell ref="A2:D2"/>
    <mergeCell ref="A3:D3"/>
    <mergeCell ref="A5:D5"/>
    <mergeCell ref="A15:D15"/>
  </mergeCells>
  <pageMargins left="1.09375" right="0.16666666666666666" top="0.47916666666666669" bottom="0.38541666666666669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view="pageLayout" workbookViewId="0">
      <selection sqref="A1:E13"/>
    </sheetView>
  </sheetViews>
  <sheetFormatPr defaultRowHeight="21"/>
  <cols>
    <col min="1" max="1" width="5.875" style="1" customWidth="1"/>
    <col min="2" max="2" width="28" style="1" customWidth="1"/>
    <col min="3" max="3" width="12.75" style="18" customWidth="1"/>
    <col min="4" max="4" width="13.75" style="4" customWidth="1"/>
    <col min="5" max="5" width="16.5" style="4" customWidth="1"/>
    <col min="6" max="16384" width="9" style="1"/>
  </cols>
  <sheetData>
    <row r="1" spans="1:5">
      <c r="A1" s="195" t="s">
        <v>186</v>
      </c>
      <c r="B1" s="195"/>
      <c r="C1" s="195"/>
      <c r="D1" s="195"/>
      <c r="E1" s="195"/>
    </row>
    <row r="2" spans="1:5">
      <c r="A2" s="195" t="s">
        <v>236</v>
      </c>
      <c r="B2" s="195"/>
      <c r="C2" s="195"/>
      <c r="D2" s="195"/>
      <c r="E2" s="195"/>
    </row>
    <row r="3" spans="1:5">
      <c r="A3" s="195" t="s">
        <v>305</v>
      </c>
      <c r="B3" s="195"/>
      <c r="C3" s="195"/>
      <c r="D3" s="195"/>
      <c r="E3" s="195"/>
    </row>
    <row r="5" spans="1:5">
      <c r="A5" s="2" t="s">
        <v>237</v>
      </c>
    </row>
    <row r="6" spans="1:5">
      <c r="B6" s="1" t="s">
        <v>306</v>
      </c>
      <c r="C6" s="1"/>
      <c r="D6" s="1"/>
      <c r="E6" s="4">
        <v>135200</v>
      </c>
    </row>
    <row r="7" spans="1:5">
      <c r="B7" s="1" t="s">
        <v>307</v>
      </c>
      <c r="C7" s="1"/>
      <c r="D7" s="1"/>
      <c r="E7" s="4">
        <v>22800</v>
      </c>
    </row>
    <row r="8" spans="1:5">
      <c r="B8" s="1" t="s">
        <v>308</v>
      </c>
      <c r="C8" s="1"/>
      <c r="D8" s="1"/>
      <c r="E8" s="4">
        <v>189100</v>
      </c>
    </row>
    <row r="9" spans="1:5">
      <c r="B9" s="1" t="s">
        <v>309</v>
      </c>
      <c r="C9" s="1"/>
      <c r="D9" s="1"/>
      <c r="E9" s="4">
        <v>1140</v>
      </c>
    </row>
    <row r="10" spans="1:5" ht="21.75" thickBot="1">
      <c r="B10" s="2" t="s">
        <v>33</v>
      </c>
      <c r="C10" s="1"/>
      <c r="D10" s="1"/>
      <c r="E10" s="8">
        <f>SUM(E6:E9)</f>
        <v>348240</v>
      </c>
    </row>
    <row r="11" spans="1:5" ht="21.75" thickTop="1"/>
    <row r="12" spans="1:5">
      <c r="A12" s="2"/>
    </row>
    <row r="15" spans="1:5">
      <c r="B15" s="2"/>
    </row>
    <row r="17" spans="1:2">
      <c r="B17" s="2"/>
    </row>
    <row r="21" spans="1:2">
      <c r="A21" s="2"/>
    </row>
    <row r="25" spans="1:2">
      <c r="B25" s="2"/>
    </row>
    <row r="28" spans="1:2">
      <c r="A28" s="2"/>
    </row>
    <row r="32" spans="1:2">
      <c r="B32" s="2"/>
    </row>
  </sheetData>
  <mergeCells count="3">
    <mergeCell ref="A1:E1"/>
    <mergeCell ref="A2:E2"/>
    <mergeCell ref="A3:E3"/>
  </mergeCells>
  <pageMargins left="1.1354166666666667" right="0.29166666666666669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>
      <selection activeCell="D32" sqref="D32"/>
    </sheetView>
  </sheetViews>
  <sheetFormatPr defaultRowHeight="21"/>
  <cols>
    <col min="1" max="1" width="9.25" style="1" customWidth="1"/>
    <col min="2" max="2" width="16.75" style="1" customWidth="1"/>
    <col min="3" max="3" width="18.375" style="1" customWidth="1"/>
    <col min="4" max="4" width="10.125" style="1" customWidth="1"/>
    <col min="5" max="5" width="23.625" style="1" customWidth="1"/>
    <col min="6" max="6" width="41" style="1" customWidth="1"/>
    <col min="7" max="7" width="13" style="4" customWidth="1"/>
    <col min="8" max="16384" width="9" style="1"/>
  </cols>
  <sheetData>
    <row r="1" spans="1:7">
      <c r="A1" s="195" t="s">
        <v>186</v>
      </c>
      <c r="B1" s="195"/>
      <c r="C1" s="195"/>
      <c r="D1" s="195"/>
      <c r="E1" s="195"/>
      <c r="F1" s="195"/>
      <c r="G1" s="195"/>
    </row>
    <row r="2" spans="1:7">
      <c r="A2" s="195" t="s">
        <v>236</v>
      </c>
      <c r="B2" s="195"/>
      <c r="C2" s="195"/>
      <c r="D2" s="195"/>
      <c r="E2" s="195"/>
      <c r="F2" s="195"/>
      <c r="G2" s="195"/>
    </row>
    <row r="3" spans="1:7">
      <c r="A3" s="195" t="s">
        <v>305</v>
      </c>
      <c r="B3" s="195"/>
      <c r="C3" s="195"/>
      <c r="D3" s="195"/>
      <c r="E3" s="195"/>
      <c r="F3" s="195"/>
      <c r="G3" s="195"/>
    </row>
    <row r="4" spans="1:7">
      <c r="A4" s="2" t="s">
        <v>238</v>
      </c>
    </row>
    <row r="5" spans="1:7">
      <c r="A5" s="17" t="s">
        <v>40</v>
      </c>
      <c r="B5" s="17" t="s">
        <v>41</v>
      </c>
      <c r="C5" s="17" t="s">
        <v>42</v>
      </c>
      <c r="D5" s="17" t="s">
        <v>45</v>
      </c>
      <c r="E5" s="17" t="s">
        <v>43</v>
      </c>
      <c r="F5" s="17" t="s">
        <v>44</v>
      </c>
      <c r="G5" s="19" t="s">
        <v>30</v>
      </c>
    </row>
    <row r="6" spans="1:7">
      <c r="A6" s="150" t="s">
        <v>46</v>
      </c>
      <c r="B6" s="24" t="s">
        <v>47</v>
      </c>
      <c r="C6" s="24" t="s">
        <v>47</v>
      </c>
      <c r="D6" s="24" t="s">
        <v>76</v>
      </c>
      <c r="E6" s="103" t="s">
        <v>205</v>
      </c>
      <c r="F6" s="24" t="s">
        <v>205</v>
      </c>
      <c r="G6" s="21">
        <v>171280</v>
      </c>
    </row>
    <row r="7" spans="1:7">
      <c r="A7" s="20"/>
      <c r="B7" s="24" t="s">
        <v>47</v>
      </c>
      <c r="C7" s="24" t="s">
        <v>204</v>
      </c>
      <c r="D7" s="24" t="s">
        <v>76</v>
      </c>
      <c r="E7" s="103" t="s">
        <v>205</v>
      </c>
      <c r="F7" s="24" t="s">
        <v>205</v>
      </c>
      <c r="G7" s="21">
        <v>87960</v>
      </c>
    </row>
    <row r="8" spans="1:7">
      <c r="A8" s="24"/>
      <c r="B8" s="24" t="s">
        <v>47</v>
      </c>
      <c r="C8" s="38" t="s">
        <v>347</v>
      </c>
      <c r="D8" s="24" t="s">
        <v>76</v>
      </c>
      <c r="E8" s="103" t="s">
        <v>205</v>
      </c>
      <c r="F8" s="24" t="s">
        <v>205</v>
      </c>
      <c r="G8" s="21">
        <v>19160</v>
      </c>
    </row>
    <row r="9" spans="1:7">
      <c r="A9" s="24"/>
      <c r="B9" s="24" t="s">
        <v>151</v>
      </c>
      <c r="C9" s="87" t="s">
        <v>207</v>
      </c>
      <c r="D9" s="24" t="s">
        <v>76</v>
      </c>
      <c r="E9" s="103" t="s">
        <v>205</v>
      </c>
      <c r="F9" s="24" t="s">
        <v>205</v>
      </c>
      <c r="G9" s="21">
        <v>99520</v>
      </c>
    </row>
    <row r="10" spans="1:7">
      <c r="A10" s="24"/>
      <c r="B10" s="24" t="s">
        <v>107</v>
      </c>
      <c r="C10" s="87" t="s">
        <v>209</v>
      </c>
      <c r="D10" s="24" t="s">
        <v>76</v>
      </c>
      <c r="E10" s="103" t="s">
        <v>205</v>
      </c>
      <c r="F10" s="24" t="s">
        <v>205</v>
      </c>
      <c r="G10" s="21">
        <v>24490</v>
      </c>
    </row>
    <row r="11" spans="1:7">
      <c r="A11" s="24"/>
      <c r="B11" s="24" t="s">
        <v>206</v>
      </c>
      <c r="C11" s="89" t="s">
        <v>208</v>
      </c>
      <c r="D11" s="24" t="s">
        <v>76</v>
      </c>
      <c r="E11" s="103" t="s">
        <v>205</v>
      </c>
      <c r="F11" s="24" t="s">
        <v>205</v>
      </c>
      <c r="G11" s="21">
        <v>19200</v>
      </c>
    </row>
    <row r="12" spans="1:7">
      <c r="A12" s="13"/>
      <c r="B12" s="90" t="s">
        <v>210</v>
      </c>
      <c r="C12" s="170" t="s">
        <v>325</v>
      </c>
      <c r="D12" s="11" t="s">
        <v>76</v>
      </c>
      <c r="E12" s="170" t="s">
        <v>205</v>
      </c>
      <c r="F12" s="11" t="s">
        <v>205</v>
      </c>
      <c r="G12" s="12">
        <v>26980</v>
      </c>
    </row>
    <row r="13" spans="1:7" ht="25.5" customHeight="1">
      <c r="A13" s="11" t="s">
        <v>46</v>
      </c>
      <c r="B13" s="11" t="s">
        <v>47</v>
      </c>
      <c r="C13" s="11" t="s">
        <v>47</v>
      </c>
      <c r="D13" s="11" t="s">
        <v>82</v>
      </c>
      <c r="E13" s="171" t="s">
        <v>323</v>
      </c>
      <c r="F13" s="166" t="s">
        <v>326</v>
      </c>
      <c r="G13" s="12">
        <v>10000</v>
      </c>
    </row>
    <row r="14" spans="1:7" ht="25.5" customHeight="1">
      <c r="A14" s="13"/>
      <c r="B14" s="13"/>
      <c r="C14" s="13"/>
      <c r="D14" s="13"/>
      <c r="E14" s="165" t="s">
        <v>321</v>
      </c>
      <c r="F14" s="167" t="s">
        <v>324</v>
      </c>
      <c r="G14" s="14"/>
    </row>
    <row r="15" spans="1:7" ht="25.5" customHeight="1">
      <c r="A15" s="13"/>
      <c r="B15" s="13"/>
      <c r="C15" s="13"/>
      <c r="D15" s="13"/>
      <c r="E15" s="168" t="s">
        <v>322</v>
      </c>
      <c r="F15" s="169"/>
      <c r="G15" s="14"/>
    </row>
    <row r="16" spans="1:7">
      <c r="A16" s="24" t="s">
        <v>46</v>
      </c>
      <c r="B16" s="38" t="s">
        <v>210</v>
      </c>
      <c r="C16" s="24" t="s">
        <v>211</v>
      </c>
      <c r="D16" s="88" t="s">
        <v>81</v>
      </c>
      <c r="E16" s="24" t="s">
        <v>212</v>
      </c>
      <c r="F16" s="103" t="s">
        <v>234</v>
      </c>
      <c r="G16" s="21">
        <v>200000</v>
      </c>
    </row>
    <row r="17" spans="1:7">
      <c r="A17" s="24"/>
      <c r="B17" s="38" t="s">
        <v>210</v>
      </c>
      <c r="C17" s="24" t="s">
        <v>211</v>
      </c>
      <c r="D17" s="88" t="s">
        <v>81</v>
      </c>
      <c r="E17" s="24" t="s">
        <v>212</v>
      </c>
      <c r="F17" s="103" t="s">
        <v>235</v>
      </c>
      <c r="G17" s="21">
        <v>200000</v>
      </c>
    </row>
    <row r="18" spans="1:7">
      <c r="A18" s="11"/>
      <c r="B18" s="90" t="s">
        <v>210</v>
      </c>
      <c r="C18" s="11" t="s">
        <v>211</v>
      </c>
      <c r="D18" s="172" t="s">
        <v>81</v>
      </c>
      <c r="E18" s="11" t="s">
        <v>212</v>
      </c>
      <c r="F18" s="45" t="s">
        <v>336</v>
      </c>
      <c r="G18" s="12">
        <v>45000</v>
      </c>
    </row>
    <row r="19" spans="1:7">
      <c r="A19" s="22"/>
      <c r="B19" s="92"/>
      <c r="C19" s="22"/>
      <c r="D19" s="93"/>
      <c r="E19" s="22"/>
      <c r="F19" s="174" t="s">
        <v>335</v>
      </c>
      <c r="G19" s="91"/>
    </row>
    <row r="20" spans="1:7">
      <c r="A20" s="24"/>
      <c r="B20" s="38" t="s">
        <v>210</v>
      </c>
      <c r="C20" s="24" t="s">
        <v>211</v>
      </c>
      <c r="D20" s="88" t="s">
        <v>81</v>
      </c>
      <c r="E20" s="24" t="s">
        <v>212</v>
      </c>
      <c r="F20" s="179" t="s">
        <v>327</v>
      </c>
      <c r="G20" s="21">
        <v>443000</v>
      </c>
    </row>
    <row r="21" spans="1:7">
      <c r="A21" s="24"/>
      <c r="B21" s="38" t="s">
        <v>210</v>
      </c>
      <c r="C21" s="24" t="s">
        <v>211</v>
      </c>
      <c r="D21" s="88" t="s">
        <v>81</v>
      </c>
      <c r="E21" s="24" t="s">
        <v>212</v>
      </c>
      <c r="F21" s="179" t="s">
        <v>328</v>
      </c>
      <c r="G21" s="21">
        <v>333600</v>
      </c>
    </row>
    <row r="22" spans="1:7">
      <c r="A22" s="24"/>
      <c r="B22" s="38" t="s">
        <v>210</v>
      </c>
      <c r="C22" s="24" t="s">
        <v>211</v>
      </c>
      <c r="D22" s="88" t="s">
        <v>81</v>
      </c>
      <c r="E22" s="24" t="s">
        <v>212</v>
      </c>
      <c r="F22" s="179" t="s">
        <v>329</v>
      </c>
      <c r="G22" s="21">
        <v>76500</v>
      </c>
    </row>
    <row r="23" spans="1:7">
      <c r="A23" s="24"/>
      <c r="B23" s="38" t="s">
        <v>210</v>
      </c>
      <c r="C23" s="24" t="s">
        <v>211</v>
      </c>
      <c r="D23" s="88" t="s">
        <v>81</v>
      </c>
      <c r="E23" s="24" t="s">
        <v>212</v>
      </c>
      <c r="F23" s="179" t="s">
        <v>330</v>
      </c>
      <c r="G23" s="21">
        <v>72800</v>
      </c>
    </row>
    <row r="24" spans="1:7" ht="37.5">
      <c r="A24" s="24"/>
      <c r="B24" s="38" t="s">
        <v>210</v>
      </c>
      <c r="C24" s="24" t="s">
        <v>211</v>
      </c>
      <c r="D24" s="88" t="s">
        <v>81</v>
      </c>
      <c r="E24" s="24" t="s">
        <v>212</v>
      </c>
      <c r="F24" s="179" t="s">
        <v>331</v>
      </c>
      <c r="G24" s="21">
        <v>190000</v>
      </c>
    </row>
    <row r="25" spans="1:7">
      <c r="A25" s="180"/>
      <c r="B25" s="181"/>
      <c r="C25" s="180"/>
      <c r="D25" s="182"/>
      <c r="E25" s="180"/>
      <c r="F25" s="183"/>
      <c r="G25" s="184"/>
    </row>
    <row r="26" spans="1:7">
      <c r="A26" s="173"/>
      <c r="B26" s="174"/>
      <c r="C26" s="173"/>
      <c r="D26" s="175"/>
      <c r="E26" s="173"/>
      <c r="F26" s="176"/>
      <c r="G26" s="177"/>
    </row>
    <row r="27" spans="1:7" ht="37.5">
      <c r="A27" s="24"/>
      <c r="B27" s="38" t="s">
        <v>210</v>
      </c>
      <c r="C27" s="24" t="s">
        <v>211</v>
      </c>
      <c r="D27" s="88" t="s">
        <v>81</v>
      </c>
      <c r="E27" s="24" t="s">
        <v>212</v>
      </c>
      <c r="F27" s="179" t="s">
        <v>332</v>
      </c>
      <c r="G27" s="21">
        <v>500000</v>
      </c>
    </row>
    <row r="28" spans="1:7" ht="37.5">
      <c r="A28" s="22"/>
      <c r="B28" s="92" t="s">
        <v>210</v>
      </c>
      <c r="C28" s="22" t="s">
        <v>211</v>
      </c>
      <c r="D28" s="93" t="s">
        <v>81</v>
      </c>
      <c r="E28" s="22" t="s">
        <v>212</v>
      </c>
      <c r="F28" s="179" t="s">
        <v>333</v>
      </c>
      <c r="G28" s="91">
        <v>200000</v>
      </c>
    </row>
    <row r="29" spans="1:7" ht="37.5">
      <c r="A29" s="22"/>
      <c r="B29" s="92" t="s">
        <v>210</v>
      </c>
      <c r="C29" s="22" t="s">
        <v>211</v>
      </c>
      <c r="D29" s="93" t="s">
        <v>81</v>
      </c>
      <c r="E29" s="22" t="s">
        <v>212</v>
      </c>
      <c r="F29" s="178" t="s">
        <v>334</v>
      </c>
      <c r="G29" s="91">
        <v>310000</v>
      </c>
    </row>
    <row r="30" spans="1:7">
      <c r="A30" s="203" t="s">
        <v>33</v>
      </c>
      <c r="B30" s="204"/>
      <c r="C30" s="204"/>
      <c r="D30" s="204"/>
      <c r="E30" s="204"/>
      <c r="F30" s="205"/>
      <c r="G30" s="21">
        <f>SUM(G6:G29)</f>
        <v>3029490</v>
      </c>
    </row>
    <row r="31" spans="1:7">
      <c r="A31" s="128"/>
      <c r="B31" s="128"/>
      <c r="C31" s="128"/>
      <c r="D31" s="128"/>
      <c r="E31" s="128"/>
      <c r="F31" s="128"/>
      <c r="G31" s="85"/>
    </row>
    <row r="32" spans="1:7">
      <c r="A32" s="128"/>
      <c r="B32" s="128"/>
      <c r="C32" s="128"/>
      <c r="D32" s="128"/>
      <c r="E32" s="128"/>
      <c r="F32" s="128"/>
      <c r="G32" s="85"/>
    </row>
  </sheetData>
  <mergeCells count="4">
    <mergeCell ref="A1:G1"/>
    <mergeCell ref="A30:F30"/>
    <mergeCell ref="A3:G3"/>
    <mergeCell ref="A2:G2"/>
  </mergeCells>
  <pageMargins left="0.375" right="0.22" top="0.21875" bottom="9.375E-2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view="pageLayout" workbookViewId="0">
      <selection sqref="A1:H3"/>
    </sheetView>
  </sheetViews>
  <sheetFormatPr defaultRowHeight="21"/>
  <cols>
    <col min="1" max="4" width="9" style="1"/>
    <col min="5" max="5" width="10.875" style="1" bestFit="1" customWidth="1"/>
    <col min="6" max="6" width="8" style="1" customWidth="1"/>
    <col min="7" max="7" width="6.5" style="1" customWidth="1"/>
    <col min="8" max="8" width="19.625" style="4" customWidth="1"/>
    <col min="9" max="16384" width="9" style="1"/>
  </cols>
  <sheetData>
    <row r="1" spans="1:8">
      <c r="A1" s="195" t="s">
        <v>186</v>
      </c>
      <c r="B1" s="195"/>
      <c r="C1" s="195"/>
      <c r="D1" s="195"/>
      <c r="E1" s="195"/>
      <c r="F1" s="195"/>
      <c r="G1" s="195"/>
      <c r="H1" s="195"/>
    </row>
    <row r="2" spans="1:8">
      <c r="A2" s="195" t="s">
        <v>236</v>
      </c>
      <c r="B2" s="195"/>
      <c r="C2" s="195"/>
      <c r="D2" s="195"/>
      <c r="E2" s="195"/>
      <c r="F2" s="195"/>
      <c r="G2" s="195"/>
      <c r="H2" s="195"/>
    </row>
    <row r="3" spans="1:8">
      <c r="A3" s="195" t="s">
        <v>305</v>
      </c>
      <c r="B3" s="195"/>
      <c r="C3" s="195"/>
      <c r="D3" s="195"/>
      <c r="E3" s="195"/>
      <c r="F3" s="195"/>
      <c r="G3" s="195"/>
      <c r="H3" s="195"/>
    </row>
    <row r="4" spans="1:8">
      <c r="A4" s="74"/>
      <c r="B4" s="74"/>
      <c r="C4" s="74"/>
      <c r="D4" s="74"/>
      <c r="E4" s="74"/>
      <c r="F4" s="74"/>
      <c r="G4" s="74"/>
      <c r="H4" s="74"/>
    </row>
    <row r="5" spans="1:8">
      <c r="A5" s="126" t="s">
        <v>348</v>
      </c>
      <c r="B5" s="202" t="s">
        <v>194</v>
      </c>
      <c r="C5" s="202"/>
      <c r="D5" s="202"/>
      <c r="E5" s="126"/>
      <c r="F5" s="126"/>
      <c r="G5" s="126"/>
      <c r="H5" s="126"/>
    </row>
    <row r="6" spans="1:8">
      <c r="A6" s="126"/>
      <c r="B6" s="1" t="s">
        <v>306</v>
      </c>
      <c r="E6" s="4"/>
      <c r="F6" s="126"/>
      <c r="G6" s="126"/>
      <c r="H6" s="152">
        <f>'5'!E6</f>
        <v>135200</v>
      </c>
    </row>
    <row r="7" spans="1:8">
      <c r="A7" s="126"/>
      <c r="B7" s="1" t="s">
        <v>307</v>
      </c>
      <c r="E7" s="4"/>
      <c r="F7" s="126"/>
      <c r="G7" s="126"/>
      <c r="H7" s="153">
        <f>'5'!E7</f>
        <v>22800</v>
      </c>
    </row>
    <row r="8" spans="1:8">
      <c r="A8" s="126"/>
      <c r="B8" s="1" t="s">
        <v>308</v>
      </c>
      <c r="E8" s="4"/>
      <c r="F8" s="126"/>
      <c r="G8" s="126"/>
      <c r="H8" s="153">
        <f>'5'!E8</f>
        <v>189100</v>
      </c>
    </row>
    <row r="9" spans="1:8">
      <c r="A9" s="126"/>
      <c r="B9" s="1" t="s">
        <v>309</v>
      </c>
      <c r="E9" s="4"/>
      <c r="F9" s="126"/>
      <c r="G9" s="126"/>
      <c r="H9" s="153">
        <f>'5'!E9</f>
        <v>1140</v>
      </c>
    </row>
    <row r="10" spans="1:8" ht="21.75" thickBot="1">
      <c r="A10" s="133"/>
      <c r="B10" s="2" t="s">
        <v>33</v>
      </c>
      <c r="E10" s="4"/>
      <c r="F10" s="133"/>
      <c r="G10" s="133"/>
      <c r="H10" s="186">
        <f>SUM(H6:H9)</f>
        <v>348240</v>
      </c>
    </row>
    <row r="11" spans="1:8" ht="21.75" thickTop="1">
      <c r="A11" s="133"/>
      <c r="E11" s="4"/>
      <c r="F11" s="133"/>
      <c r="G11" s="133"/>
      <c r="H11" s="151"/>
    </row>
    <row r="12" spans="1:8">
      <c r="A12" s="2" t="s">
        <v>349</v>
      </c>
    </row>
    <row r="13" spans="1:8">
      <c r="B13" s="94" t="s">
        <v>48</v>
      </c>
      <c r="H13" s="95">
        <v>970170</v>
      </c>
    </row>
    <row r="14" spans="1:8">
      <c r="B14" s="94" t="s">
        <v>213</v>
      </c>
      <c r="H14" s="95">
        <v>28293.65</v>
      </c>
    </row>
    <row r="15" spans="1:8">
      <c r="B15" s="94" t="s">
        <v>310</v>
      </c>
      <c r="H15" s="187">
        <v>69680</v>
      </c>
    </row>
    <row r="16" spans="1:8" ht="21.75" thickBot="1">
      <c r="B16" s="2" t="s">
        <v>33</v>
      </c>
      <c r="H16" s="8">
        <f>SUM(H13:H15)</f>
        <v>1068143.6499999999</v>
      </c>
    </row>
    <row r="17" spans="1:8" ht="21.75" thickTop="1"/>
    <row r="19" spans="1:8">
      <c r="A19" s="2"/>
    </row>
    <row r="21" spans="1:8">
      <c r="B21" s="2"/>
      <c r="H21" s="23"/>
    </row>
  </sheetData>
  <mergeCells count="4">
    <mergeCell ref="A1:H1"/>
    <mergeCell ref="A2:H2"/>
    <mergeCell ref="A3:H3"/>
    <mergeCell ref="B5:D5"/>
  </mergeCells>
  <pageMargins left="1.03125" right="0.28125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view="pageLayout" topLeftCell="A7" workbookViewId="0">
      <selection activeCell="C18" sqref="C18"/>
    </sheetView>
  </sheetViews>
  <sheetFormatPr defaultRowHeight="15"/>
  <cols>
    <col min="1" max="1" width="16.125" style="134" customWidth="1"/>
    <col min="2" max="2" width="13.375" style="134" customWidth="1"/>
    <col min="3" max="3" width="12.25" style="134" customWidth="1"/>
    <col min="4" max="4" width="8.5" style="134" customWidth="1"/>
    <col min="5" max="5" width="9" style="134"/>
    <col min="6" max="6" width="12.375" style="134" customWidth="1"/>
    <col min="7" max="7" width="11.75" style="134" customWidth="1"/>
    <col min="8" max="16384" width="9" style="134"/>
  </cols>
  <sheetData>
    <row r="1" spans="1:8" ht="21">
      <c r="A1" s="195" t="s">
        <v>186</v>
      </c>
      <c r="B1" s="195"/>
      <c r="C1" s="195"/>
      <c r="D1" s="195"/>
      <c r="E1" s="195"/>
      <c r="F1" s="195"/>
      <c r="G1" s="195"/>
      <c r="H1" s="195"/>
    </row>
    <row r="2" spans="1:8" ht="21">
      <c r="A2" s="195" t="s">
        <v>236</v>
      </c>
      <c r="B2" s="195"/>
      <c r="C2" s="195"/>
      <c r="D2" s="195"/>
      <c r="E2" s="195"/>
      <c r="F2" s="195"/>
      <c r="G2" s="195"/>
      <c r="H2" s="195"/>
    </row>
    <row r="3" spans="1:8" ht="21">
      <c r="A3" s="195" t="s">
        <v>305</v>
      </c>
      <c r="B3" s="195"/>
      <c r="C3" s="195"/>
      <c r="D3" s="195"/>
      <c r="E3" s="195"/>
      <c r="F3" s="195"/>
      <c r="G3" s="195"/>
      <c r="H3" s="195"/>
    </row>
    <row r="6" spans="1:8" s="1" customFormat="1" ht="32.25" customHeight="1">
      <c r="A6" s="1" t="s">
        <v>350</v>
      </c>
    </row>
    <row r="7" spans="1:8" s="1" customFormat="1" ht="20.25" customHeight="1"/>
    <row r="8" spans="1:8" s="1" customFormat="1" ht="21">
      <c r="A8" s="209" t="s">
        <v>351</v>
      </c>
      <c r="B8" s="209" t="s">
        <v>352</v>
      </c>
      <c r="C8" s="209" t="s">
        <v>353</v>
      </c>
      <c r="D8" s="208" t="s">
        <v>354</v>
      </c>
      <c r="E8" s="208"/>
      <c r="F8" s="209" t="s">
        <v>357</v>
      </c>
      <c r="G8" s="209" t="s">
        <v>358</v>
      </c>
    </row>
    <row r="9" spans="1:8" s="1" customFormat="1" ht="21">
      <c r="A9" s="209"/>
      <c r="B9" s="209"/>
      <c r="C9" s="209"/>
      <c r="D9" s="20" t="s">
        <v>355</v>
      </c>
      <c r="E9" s="20" t="s">
        <v>356</v>
      </c>
      <c r="F9" s="209"/>
      <c r="G9" s="209"/>
    </row>
    <row r="10" spans="1:8" s="1" customFormat="1" ht="26.25" customHeight="1">
      <c r="A10" s="24" t="s">
        <v>359</v>
      </c>
      <c r="B10" s="24" t="s">
        <v>360</v>
      </c>
      <c r="C10" s="21">
        <v>5000000</v>
      </c>
      <c r="D10" s="20" t="s">
        <v>362</v>
      </c>
      <c r="E10" s="188">
        <v>21144</v>
      </c>
      <c r="F10" s="21">
        <v>4790273</v>
      </c>
      <c r="G10" s="189">
        <v>244228</v>
      </c>
    </row>
    <row r="11" spans="1:8" s="1" customFormat="1" ht="24" customHeight="1">
      <c r="A11" s="24"/>
      <c r="B11" s="24" t="s">
        <v>361</v>
      </c>
      <c r="C11" s="21"/>
      <c r="D11" s="24"/>
      <c r="E11" s="24"/>
      <c r="F11" s="24"/>
      <c r="G11" s="24"/>
    </row>
    <row r="12" spans="1:8" s="1" customFormat="1" ht="24.75" customHeight="1">
      <c r="A12" s="24"/>
      <c r="B12" s="24" t="s">
        <v>186</v>
      </c>
      <c r="C12" s="21"/>
      <c r="D12" s="24"/>
      <c r="E12" s="24"/>
      <c r="F12" s="24"/>
      <c r="G12" s="24"/>
    </row>
    <row r="13" spans="1:8" s="1" customFormat="1" ht="21">
      <c r="A13" s="24"/>
      <c r="B13" s="24"/>
      <c r="C13" s="24"/>
      <c r="D13" s="24"/>
      <c r="E13" s="24"/>
      <c r="F13" s="24"/>
      <c r="G13" s="24"/>
    </row>
    <row r="14" spans="1:8" s="1" customFormat="1" ht="21">
      <c r="A14" s="24"/>
      <c r="B14" s="24"/>
      <c r="C14" s="24"/>
      <c r="D14" s="24"/>
      <c r="E14" s="24"/>
      <c r="F14" s="24"/>
      <c r="G14" s="24"/>
    </row>
    <row r="15" spans="1:8" s="1" customFormat="1" ht="21">
      <c r="A15" s="206" t="s">
        <v>33</v>
      </c>
      <c r="B15" s="207"/>
      <c r="C15" s="190">
        <f>SUM(C10:C14)</f>
        <v>5000000</v>
      </c>
      <c r="D15" s="24"/>
      <c r="E15" s="24"/>
      <c r="F15" s="190">
        <f>SUM(F10:F14)</f>
        <v>4790273</v>
      </c>
      <c r="G15" s="24"/>
    </row>
    <row r="16" spans="1:8" s="1" customFormat="1" ht="21"/>
    <row r="17" s="1" customFormat="1" ht="21"/>
    <row r="18" s="1" customFormat="1" ht="21"/>
  </sheetData>
  <mergeCells count="10">
    <mergeCell ref="A15:B15"/>
    <mergeCell ref="A1:H1"/>
    <mergeCell ref="A2:H2"/>
    <mergeCell ref="A3:H3"/>
    <mergeCell ref="D8:E8"/>
    <mergeCell ref="A8:A9"/>
    <mergeCell ref="B8:B9"/>
    <mergeCell ref="C8:C9"/>
    <mergeCell ref="F8:F9"/>
    <mergeCell ref="G8:G9"/>
  </mergeCells>
  <pageMargins left="0.89583333333333337" right="0.27083333333333331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25</vt:i4>
      </vt:variant>
      <vt:variant>
        <vt:lpstr>ช่วงที่มีชื่อ</vt:lpstr>
      </vt:variant>
      <vt:variant>
        <vt:i4>4</vt:i4>
      </vt:variant>
    </vt:vector>
  </HeadingPairs>
  <TitlesOfParts>
    <vt:vector size="29" baseType="lpstr">
      <vt:lpstr>งบทดลองหลังปิดบัญชี</vt:lpstr>
      <vt:lpstr>งบแสดงฐานะ</vt:lpstr>
      <vt:lpstr>1</vt:lpstr>
      <vt:lpstr>2</vt:lpstr>
      <vt:lpstr>3-4</vt:lpstr>
      <vt:lpstr>5</vt:lpstr>
      <vt:lpstr>6</vt:lpstr>
      <vt:lpstr>7-8</vt:lpstr>
      <vt:lpstr>9</vt:lpstr>
      <vt:lpstr>10</vt:lpstr>
      <vt:lpstr>11.</vt:lpstr>
      <vt:lpstr>งบกลาง</vt:lpstr>
      <vt:lpstr>บริหาร</vt:lpstr>
      <vt:lpstr>รักษาสงบ</vt:lpstr>
      <vt:lpstr>ศึกษา</vt:lpstr>
      <vt:lpstr>สาธา</vt:lpstr>
      <vt:lpstr>สงเคราะห์</vt:lpstr>
      <vt:lpstr>เคหะชุมชน</vt:lpstr>
      <vt:lpstr>ความเข้มแข็ง</vt:lpstr>
      <vt:lpstr>ศาสนา</vt:lpstr>
      <vt:lpstr>อุตสาหกรรม</vt:lpstr>
      <vt:lpstr>รวมแผนงาน</vt:lpstr>
      <vt:lpstr>รวมแผนงาน(สะสม)</vt:lpstr>
      <vt:lpstr>งบแสดงผลจ่ายรวม</vt:lpstr>
      <vt:lpstr>Sheet1</vt:lpstr>
      <vt:lpstr>'3-4'!Print_Titles</vt:lpstr>
      <vt:lpstr>'5'!Print_Titles</vt:lpstr>
      <vt:lpstr>'7-8'!Print_Titles</vt:lpstr>
      <vt:lpstr>งบแสดงฐานะ!Print_Titles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2016-10-21T03:38:06Z</cp:lastPrinted>
  <dcterms:created xsi:type="dcterms:W3CDTF">2015-10-10T07:32:05Z</dcterms:created>
  <dcterms:modified xsi:type="dcterms:W3CDTF">2017-06-14T03:52:27Z</dcterms:modified>
</cp:coreProperties>
</file>